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drawings/drawing2.xml" ContentType="application/vnd.openxmlformats-officedocument.drawing+xml"/>
  <Override PartName="/xl/tables/table2.xml" ContentType="application/vnd.openxmlformats-officedocument.spreadsheetml.table+xml"/>
  <Override PartName="/xl/charts/chart2.xml" ContentType="application/vnd.openxmlformats-officedocument.drawingml.chart+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f941423285966f53/Desktop/Books/Money Habits Practical Financial Strategies for Real Life/Downloads/Final Downloads/"/>
    </mc:Choice>
  </mc:AlternateContent>
  <xr:revisionPtr revIDLastSave="37" documentId="8_{ACA47A49-4F39-4214-B26D-293B746E388E}" xr6:coauthVersionLast="47" xr6:coauthVersionMax="47" xr10:uidLastSave="{0404AE14-BC9F-478C-82F7-88E75CD24F20}"/>
  <bookViews>
    <workbookView xWindow="28680" yWindow="-120" windowWidth="29040" windowHeight="15840" xr2:uid="{00000000-000D-0000-FFFF-FFFF00000000}"/>
  </bookViews>
  <sheets>
    <sheet name="Start Here" sheetId="1" r:id="rId1"/>
    <sheet name="Growth Forecast" sheetId="2" r:id="rId2"/>
    <sheet name="Savings Scenarios" sheetId="3" r:id="rId3"/>
    <sheet name="Milestones" sheetId="4" r:id="rId4"/>
    <sheet name="Automation Plan" sheetId="5" r:id="rId5"/>
    <sheet name="Monthly Tracker" sheetId="6" r:id="rId6"/>
    <sheet name="Emergency Rules" sheetId="7" r:id="rId7"/>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6" l="1"/>
  <c r="A15" i="6"/>
  <c r="C14" i="6"/>
  <c r="A14" i="6"/>
  <c r="C13" i="6"/>
  <c r="A13" i="6"/>
  <c r="C12" i="6"/>
  <c r="A12" i="6"/>
  <c r="C11" i="6"/>
  <c r="A11" i="6"/>
  <c r="C10" i="6"/>
  <c r="A10" i="6"/>
  <c r="C9" i="6"/>
  <c r="A9" i="6"/>
  <c r="C8" i="6"/>
  <c r="A8" i="6"/>
  <c r="C7" i="6"/>
  <c r="A7" i="6"/>
  <c r="C6" i="6"/>
  <c r="A6" i="6"/>
  <c r="C5" i="6"/>
  <c r="A5" i="6"/>
  <c r="C4" i="6"/>
  <c r="B4" i="6"/>
  <c r="E4" i="6" s="1"/>
  <c r="B5" i="6" s="1"/>
  <c r="A4" i="6"/>
  <c r="B2" i="6"/>
  <c r="B10" i="5"/>
  <c r="B11" i="5" s="1"/>
  <c r="B9" i="5"/>
  <c r="B7" i="5"/>
  <c r="B6" i="5"/>
  <c r="B5" i="5"/>
  <c r="B12" i="4"/>
  <c r="E5" i="4"/>
  <c r="F5" i="4" s="1"/>
  <c r="E4" i="4"/>
  <c r="F4" i="4" s="1"/>
  <c r="A27" i="3"/>
  <c r="A26" i="3"/>
  <c r="A25" i="3"/>
  <c r="A24" i="3"/>
  <c r="A23" i="3"/>
  <c r="A22" i="3"/>
  <c r="A21" i="3"/>
  <c r="A20" i="3"/>
  <c r="A19" i="3"/>
  <c r="A18" i="3"/>
  <c r="A17" i="3"/>
  <c r="A16" i="3"/>
  <c r="A15" i="3"/>
  <c r="A14" i="3"/>
  <c r="A13" i="3"/>
  <c r="A12" i="3"/>
  <c r="A11" i="3"/>
  <c r="A10" i="3"/>
  <c r="A9" i="3"/>
  <c r="A8" i="3"/>
  <c r="A7" i="3"/>
  <c r="A6" i="3"/>
  <c r="A5" i="3"/>
  <c r="A4" i="3"/>
  <c r="C27" i="2"/>
  <c r="C26" i="2"/>
  <c r="C25" i="2"/>
  <c r="C24" i="2"/>
  <c r="C23" i="2"/>
  <c r="C22" i="2"/>
  <c r="C21" i="2"/>
  <c r="C20" i="2"/>
  <c r="C19" i="2"/>
  <c r="C18" i="2"/>
  <c r="C17" i="2"/>
  <c r="C16" i="2"/>
  <c r="C15" i="2"/>
  <c r="C14" i="2"/>
  <c r="C13" i="2"/>
  <c r="C12" i="2"/>
  <c r="C11" i="2"/>
  <c r="C10" i="2"/>
  <c r="C9" i="2"/>
  <c r="C8" i="2"/>
  <c r="C7" i="2"/>
  <c r="C6" i="2"/>
  <c r="C5" i="2"/>
  <c r="C4" i="2"/>
  <c r="B4" i="2"/>
  <c r="D4" i="2" s="1"/>
  <c r="A4" i="2"/>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H44" i="1"/>
  <c r="H43" i="1"/>
  <c r="H42" i="1"/>
  <c r="E5" i="6" l="1"/>
  <c r="B6" i="6" s="1"/>
  <c r="E6" i="6" s="1"/>
  <c r="B7" i="6" s="1"/>
  <c r="E7" i="6" s="1"/>
  <c r="B8" i="6" s="1"/>
  <c r="E8" i="6" s="1"/>
  <c r="B9" i="6" s="1"/>
  <c r="E9" i="6" s="1"/>
  <c r="B10" i="6" s="1"/>
  <c r="E10" i="6" s="1"/>
  <c r="B11" i="6" s="1"/>
  <c r="E11" i="6" s="1"/>
  <c r="B12" i="6" s="1"/>
  <c r="E12" i="6" s="1"/>
  <c r="B13" i="6" s="1"/>
  <c r="E13" i="6" s="1"/>
  <c r="B14" i="6" s="1"/>
  <c r="E14" i="6" s="1"/>
  <c r="B15" i="6" s="1"/>
  <c r="E15" i="6" s="1"/>
  <c r="E6" i="4"/>
  <c r="F6" i="4" s="1"/>
  <c r="B14" i="4"/>
  <c r="B13" i="4"/>
  <c r="H45" i="1"/>
  <c r="F27" i="3"/>
  <c r="E27" i="3"/>
  <c r="D27" i="3"/>
  <c r="C27" i="3"/>
  <c r="B27" i="3"/>
  <c r="F26" i="3"/>
  <c r="E26" i="3"/>
  <c r="D26" i="3"/>
  <c r="C26" i="3"/>
  <c r="B26" i="3"/>
  <c r="F25" i="3"/>
  <c r="E25" i="3"/>
  <c r="D25" i="3"/>
  <c r="C25" i="3"/>
  <c r="B25" i="3"/>
  <c r="C24" i="3"/>
  <c r="B24" i="3"/>
  <c r="E24" i="3"/>
  <c r="D24" i="3"/>
  <c r="F24" i="3"/>
  <c r="F23" i="3"/>
  <c r="E23" i="3"/>
  <c r="D23" i="3"/>
  <c r="C23" i="3"/>
  <c r="B23" i="3"/>
  <c r="F22" i="3"/>
  <c r="E22" i="3"/>
  <c r="D22" i="3"/>
  <c r="C22" i="3"/>
  <c r="B22" i="3"/>
  <c r="B21" i="3"/>
  <c r="F21" i="3"/>
  <c r="E21" i="3"/>
  <c r="D21" i="3"/>
  <c r="C21" i="3"/>
  <c r="B20" i="3"/>
  <c r="F20" i="3"/>
  <c r="E20" i="3"/>
  <c r="D20" i="3"/>
  <c r="C20" i="3"/>
  <c r="F19" i="3"/>
  <c r="E19" i="3"/>
  <c r="D19" i="3"/>
  <c r="C19" i="3"/>
  <c r="B19" i="3"/>
  <c r="F18" i="3"/>
  <c r="E18" i="3"/>
  <c r="D18" i="3"/>
  <c r="B18" i="3"/>
  <c r="C18" i="3"/>
  <c r="F17" i="3"/>
  <c r="E17" i="3"/>
  <c r="D17" i="3"/>
  <c r="C17" i="3"/>
  <c r="B17" i="3"/>
  <c r="F16" i="3"/>
  <c r="D16" i="3"/>
  <c r="C16" i="3"/>
  <c r="B16" i="3"/>
  <c r="E16" i="3"/>
  <c r="F15" i="3"/>
  <c r="E15" i="3"/>
  <c r="D15" i="3"/>
  <c r="C15" i="3"/>
  <c r="B15" i="3"/>
  <c r="F14" i="3"/>
  <c r="E14" i="3"/>
  <c r="D14" i="3"/>
  <c r="C14" i="3"/>
  <c r="B14" i="3"/>
  <c r="F13" i="3"/>
  <c r="E13" i="3"/>
  <c r="D13" i="3"/>
  <c r="C13" i="3"/>
  <c r="B13" i="3"/>
  <c r="F12" i="3"/>
  <c r="E12" i="3"/>
  <c r="D12" i="3"/>
  <c r="C12" i="3"/>
  <c r="B12" i="3"/>
  <c r="F11" i="3"/>
  <c r="E11" i="3"/>
  <c r="D11" i="3"/>
  <c r="C11" i="3"/>
  <c r="B11" i="3"/>
  <c r="F10" i="3"/>
  <c r="E10" i="3"/>
  <c r="D10" i="3"/>
  <c r="C10" i="3"/>
  <c r="B10" i="3"/>
  <c r="F9" i="3"/>
  <c r="E9" i="3"/>
  <c r="D9" i="3"/>
  <c r="C9" i="3"/>
  <c r="B9" i="3"/>
  <c r="F8" i="3"/>
  <c r="E8" i="3"/>
  <c r="D8" i="3"/>
  <c r="C8" i="3"/>
  <c r="B8" i="3"/>
  <c r="F7" i="3"/>
  <c r="E7" i="3"/>
  <c r="D7" i="3"/>
  <c r="C7" i="3"/>
  <c r="B7" i="3"/>
  <c r="F6" i="3"/>
  <c r="E6" i="3"/>
  <c r="D6" i="3"/>
  <c r="C6" i="3"/>
  <c r="B6" i="3"/>
  <c r="E5" i="3"/>
  <c r="D5" i="3"/>
  <c r="C5" i="3"/>
  <c r="B5" i="3"/>
  <c r="F5" i="3"/>
  <c r="F4" i="3"/>
  <c r="E4" i="3"/>
  <c r="D4" i="3"/>
  <c r="C4" i="3"/>
  <c r="B4" i="3"/>
  <c r="E4" i="2"/>
  <c r="F4" i="2"/>
  <c r="B5" i="2"/>
  <c r="D5" i="2" s="1"/>
  <c r="E8" i="4" l="1"/>
  <c r="F8" i="4" s="1"/>
  <c r="H47" i="1"/>
  <c r="E7" i="4"/>
  <c r="F7" i="4" s="1"/>
  <c r="H46" i="1"/>
  <c r="E5" i="2"/>
  <c r="F5" i="2"/>
  <c r="B6" i="2"/>
  <c r="D6" i="2" s="1"/>
  <c r="E6" i="2" l="1"/>
  <c r="F6" i="2"/>
  <c r="B7" i="2"/>
  <c r="D7" i="2" s="1"/>
  <c r="E7" i="2" l="1"/>
  <c r="F7" i="2"/>
  <c r="B8" i="2"/>
  <c r="D8" i="2" s="1"/>
  <c r="E8" i="2" l="1"/>
  <c r="F8" i="2"/>
  <c r="B9" i="2"/>
  <c r="D9" i="2" s="1"/>
  <c r="E9" i="2" l="1"/>
  <c r="F9" i="2"/>
  <c r="B10" i="2"/>
  <c r="D10" i="2" s="1"/>
  <c r="E10" i="2" l="1"/>
  <c r="F10" i="2"/>
  <c r="B11" i="2"/>
  <c r="D11" i="2" s="1"/>
  <c r="E11" i="2" l="1"/>
  <c r="F11" i="2"/>
  <c r="B12" i="2"/>
  <c r="D12" i="2" s="1"/>
  <c r="E12" i="2" l="1"/>
  <c r="F12" i="2"/>
  <c r="B13" i="2"/>
  <c r="D13" i="2" s="1"/>
  <c r="F13" i="2" l="1"/>
  <c r="B14" i="2"/>
  <c r="D14" i="2" s="1"/>
  <c r="E13" i="2"/>
  <c r="E14" i="2" l="1"/>
  <c r="F14" i="2"/>
  <c r="B15" i="2"/>
  <c r="D15" i="2" s="1"/>
  <c r="E15" i="2" l="1"/>
  <c r="F15" i="2"/>
  <c r="B16" i="2"/>
  <c r="D16" i="2" s="1"/>
  <c r="E16" i="2" l="1"/>
  <c r="F16" i="2"/>
  <c r="B17" i="2"/>
  <c r="D17" i="2" s="1"/>
  <c r="F17" i="2" l="1"/>
  <c r="B18" i="2"/>
  <c r="D18" i="2" s="1"/>
  <c r="E17" i="2"/>
  <c r="E18" i="2" l="1"/>
  <c r="F18" i="2"/>
  <c r="B19" i="2"/>
  <c r="D19" i="2" s="1"/>
  <c r="E19" i="2" l="1"/>
  <c r="F19" i="2"/>
  <c r="B20" i="2"/>
  <c r="D20" i="2" s="1"/>
  <c r="E20" i="2" l="1"/>
  <c r="B21" i="2"/>
  <c r="D21" i="2" s="1"/>
  <c r="F20" i="2"/>
  <c r="F21" i="2" l="1"/>
  <c r="E21" i="2"/>
  <c r="B22" i="2"/>
  <c r="D22" i="2" s="1"/>
  <c r="E22" i="2" l="1"/>
  <c r="F22" i="2"/>
  <c r="B23" i="2"/>
  <c r="D23" i="2" s="1"/>
  <c r="E23" i="2" l="1"/>
  <c r="F23" i="2"/>
  <c r="B24" i="2"/>
  <c r="D24" i="2" s="1"/>
  <c r="F24" i="2" l="1"/>
  <c r="B25" i="2"/>
  <c r="D25" i="2" s="1"/>
  <c r="E24" i="2"/>
  <c r="E25" i="2" l="1"/>
  <c r="F25" i="2"/>
  <c r="B26" i="2"/>
  <c r="D26" i="2" s="1"/>
  <c r="E26" i="2" l="1"/>
  <c r="F26" i="2"/>
  <c r="B27" i="2"/>
  <c r="D27" i="2" s="1"/>
  <c r="E27" i="2" l="1"/>
  <c r="F27"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<sst xmlns="http://schemas.openxmlformats.org/spreadsheetml/2006/main" count="149" uniqueCount="135">
  <si>
    <t>Money Habits Emergency Fund Planner Workbook</t>
  </si>
  <si>
    <t>Companion to Money Habits: Practical Financial Strategies for Real Life</t>
  </si>
  <si>
    <t>This workbook accompanies Chapter 3 and will help you create your first Emergency Fund</t>
  </si>
  <si>
    <t>Estimated Time
10–15 minutes</t>
  </si>
  <si>
    <t>Welcome!</t>
  </si>
  <si>
    <t>Most financial emergencies aren't truly unexpected—they're simply expenses we weren't prepared for.</t>
  </si>
  <si>
    <t>A car breaks down. An appliance stops working. A medical bill arrives. Work hours are reduced. These situations happen to almost everyone at some point.</t>
  </si>
  <si>
    <t>Unfortunately, many Americans don't have enough money set aside to cover even a modest emergency. When that happens, people often rely on credit cards, loans, or money they had planned to use for other important goals.</t>
  </si>
  <si>
    <t>An emergency fund helps break that cycle.</t>
  </si>
  <si>
    <t>The purpose of this workbook isn't to help you save thousands of dollars overnight. Instead, it's designed to help you build the habit of saving consistently. Even small monthly contributions can grow into meaningful financial protection over time.</t>
  </si>
  <si>
    <t>This workbook contains sample calculations to demonstrate how regular saving can add up. Replace the sample numbers with your own information, and the workbook will automatically update the calculations to show your personal progress.</t>
  </si>
  <si>
    <t>Remember, this isn't about perfection. It's about taking the first step, building a consistent saving habit, and becoming better prepared for whatever life brings.</t>
  </si>
  <si>
    <t>About This Workbook</t>
  </si>
  <si>
    <t>This workbook is organized into several worksheets, each designed to help you build and maintain your emergency fund.</t>
  </si>
  <si>
    <t>Before You Begin</t>
  </si>
  <si>
    <t>• Replace the sample values with your own numbers.
• Enter only information in YELLOW cells.
• GREEN cells are calculated automatically—no typing required.
• Don't worry about getting everything perfect. You can update the workbook anytime.</t>
  </si>
  <si>
    <t>Color Guide</t>
  </si>
  <si>
    <t>Yellow Cells</t>
  </si>
  <si>
    <t>Enter your information</t>
  </si>
  <si>
    <t>Green Cells</t>
  </si>
  <si>
    <t>Automatically calculated</t>
  </si>
  <si>
    <t>Emergency Fund Planner Workbook</t>
  </si>
  <si>
    <t>Start with a small automatic transfer. Even $50 per month becomes $500 in 10 months and $600 in a year.</t>
  </si>
  <si>
    <t>Input</t>
  </si>
  <si>
    <t>Amount / Selection</t>
  </si>
  <si>
    <t>Notes</t>
  </si>
  <si>
    <t>Quick Snapshot</t>
  </si>
  <si>
    <t>How much do you currently have saved for emergencies?</t>
  </si>
  <si>
    <t>Enter what you already have saved.</t>
  </si>
  <si>
    <t>Balance after 10 months</t>
  </si>
  <si>
    <t>How much can you save each month?</t>
  </si>
  <si>
    <t>Try $25, $50, $75, $100, or another amount.</t>
  </si>
  <si>
    <t>Balance after 12 months</t>
  </si>
  <si>
    <t>Your first savings goal</t>
  </si>
  <si>
    <t>First milestone. You can change this.</t>
  </si>
  <si>
    <t>Months to starter goal</t>
  </si>
  <si>
    <t>How many months of expenses do you want to save?</t>
  </si>
  <si>
    <t>Use 1, 3, or 6 months as a longer-term goal.</t>
  </si>
  <si>
    <t>One-month goal</t>
  </si>
  <si>
    <t>How often will you add money to your emergency fund?</t>
  </si>
  <si>
    <t>Monthly</t>
  </si>
  <si>
    <t>Weekly, Every paycheck, Twice monthly, or Monthly.</t>
  </si>
  <si>
    <t>Three-month goal</t>
  </si>
  <si>
    <t>Month &amp; Year You Plan On Starting</t>
  </si>
  <si>
    <t>Six-month goal</t>
  </si>
  <si>
    <t>Automation Reminder</t>
  </si>
  <si>
    <t>Growth Forecast From Automatic Transfers</t>
  </si>
  <si>
    <t>Month</t>
  </si>
  <si>
    <t>Beginning Balance</t>
  </si>
  <si>
    <t>Automatic Transfer</t>
  </si>
  <si>
    <t>Ending Balance</t>
  </si>
  <si>
    <t>Starter Goal Remaining</t>
  </si>
  <si>
    <t>Progress %</t>
  </si>
  <si>
    <t>Small Automatic Transfers Add Up</t>
  </si>
  <si>
    <t>$25/mo</t>
  </si>
  <si>
    <t>$50/mo</t>
  </si>
  <si>
    <t>$75/mo</t>
  </si>
  <si>
    <t>$100/mo</t>
  </si>
  <si>
    <t>$200/mo</t>
  </si>
  <si>
    <t>Example: $50 per month reaches $500 in 10 months and $600 in 12 months. That cushion did not require a dramatic change—just a small recurring transfer.</t>
  </si>
  <si>
    <t>Your Monthly Essential Expenses</t>
  </si>
  <si>
    <t>Essential Expense</t>
  </si>
  <si>
    <t>Monthly Amount</t>
  </si>
  <si>
    <t>Milestone</t>
  </si>
  <si>
    <t>Target</t>
  </si>
  <si>
    <t>Status</t>
  </si>
  <si>
    <t>Housing</t>
  </si>
  <si>
    <t>First cushion</t>
  </si>
  <si>
    <t>Utilities</t>
  </si>
  <si>
    <t>Starter fund</t>
  </si>
  <si>
    <t>Groceries</t>
  </si>
  <si>
    <t>One month protection</t>
  </si>
  <si>
    <t>Transportation</t>
  </si>
  <si>
    <t>Three month protection</t>
  </si>
  <si>
    <t>Insurance</t>
  </si>
  <si>
    <t>Six month protection</t>
  </si>
  <si>
    <t>Medical expenses</t>
  </si>
  <si>
    <t>Minimum debt payments</t>
  </si>
  <si>
    <t>Other essentials</t>
  </si>
  <si>
    <t>One month essential expenses</t>
  </si>
  <si>
    <t>Three months essential expenses</t>
  </si>
  <si>
    <t>Six months essential expenses</t>
  </si>
  <si>
    <t>Automation Plan</t>
  </si>
  <si>
    <t>Savings account name</t>
  </si>
  <si>
    <t>Emergency Saving</t>
  </si>
  <si>
    <t>Automation Checklist</t>
  </si>
  <si>
    <t>Bank or credit union</t>
  </si>
  <si>
    <t>My Credit Union</t>
  </si>
  <si>
    <t>Task</t>
  </si>
  <si>
    <t>Done?</t>
  </si>
  <si>
    <t>Transfer amount</t>
  </si>
  <si>
    <t>Open or identify separate savings account</t>
  </si>
  <si>
    <t>Transfer frequency</t>
  </si>
  <si>
    <t>Set automatic transfer</t>
  </si>
  <si>
    <t>Transfer date</t>
  </si>
  <si>
    <t>Name the account Emergency Fund</t>
  </si>
  <si>
    <t>Started on</t>
  </si>
  <si>
    <t>Review monthly balance</t>
  </si>
  <si>
    <t>First milestone</t>
  </si>
  <si>
    <t>Rebuild after use</t>
  </si>
  <si>
    <t>Estimated months to first milestone</t>
  </si>
  <si>
    <t>Estimated completion date</t>
  </si>
  <si>
    <t>Monthly Progress Tracker</t>
  </si>
  <si>
    <t>Start Month:</t>
  </si>
  <si>
    <t>Month
Year</t>
  </si>
  <si>
    <t>Starting Balance</t>
  </si>
  <si>
    <t>Deposits</t>
  </si>
  <si>
    <t>Withdrawals</t>
  </si>
  <si>
    <t>Used for Emergency?</t>
  </si>
  <si>
    <t>What Counts as an Emergency?</t>
  </si>
  <si>
    <t>Usually an emergency</t>
  </si>
  <si>
    <t>Usually not an emergency</t>
  </si>
  <si>
    <t>Necessary car repair</t>
  </si>
  <si>
    <t>Planned vacation</t>
  </si>
  <si>
    <t>Unexpected medical bill</t>
  </si>
  <si>
    <t>Holiday gifts already expected</t>
  </si>
  <si>
    <t>Job loss or reduced hours</t>
  </si>
  <si>
    <t>Sale or impulse purchase</t>
  </si>
  <si>
    <t>Emergency travel for family need</t>
  </si>
  <si>
    <t>New phone upgrade</t>
  </si>
  <si>
    <t>Urgent home repair</t>
  </si>
  <si>
    <t>Routine annual bill</t>
  </si>
  <si>
    <t>Pet emergency care</t>
  </si>
  <si>
    <t>Dining out or entertainment</t>
  </si>
  <si>
    <t>Simple test: Is it necessary, unexpected, time-sensitive, and difficult to absorb from normal monthly cash flow? If yes, the emergency fund may be doing its job.</t>
  </si>
  <si>
    <t>Set the transfer once, then let the habit run quietly in the background. Small deposits can become real protection over time.</t>
  </si>
  <si>
    <t>No</t>
  </si>
  <si>
    <r>
      <t>Start Here –</t>
    </r>
    <r>
      <rPr>
        <sz val="11"/>
        <rFont val="Carlito"/>
      </rPr>
      <t xml:space="preserve"> Enter your current savings, monthly contribution, and savings goals. This is the only worksheet where you'll enter your starting information.</t>
    </r>
  </si>
  <si>
    <r>
      <t xml:space="preserve">Growth Forecast – </t>
    </r>
    <r>
      <rPr>
        <sz val="11"/>
        <rFont val="Carlito"/>
      </rPr>
      <t>See how your emergency fund can grow over time based on the information you entered.</t>
    </r>
  </si>
  <si>
    <r>
      <t xml:space="preserve">Savings Scenarios – </t>
    </r>
    <r>
      <rPr>
        <sz val="11"/>
        <rFont val="Carlito"/>
      </rPr>
      <t>Compare different monthly savings amounts to see how increasing your savings can help you reach your goals sooner.</t>
    </r>
  </si>
  <si>
    <r>
      <t>Milestones –</t>
    </r>
    <r>
      <rPr>
        <sz val="11"/>
        <rFont val="Carlito"/>
      </rPr>
      <t xml:space="preserve"> Track your progress toward common emergency fund goals.</t>
    </r>
  </si>
  <si>
    <r>
      <t xml:space="preserve">Automation Plan – </t>
    </r>
    <r>
      <rPr>
        <sz val="11"/>
        <rFont val="Carlito"/>
      </rPr>
      <t>Create a simple plan for making your savings automatic.</t>
    </r>
  </si>
  <si>
    <r>
      <t xml:space="preserve">Monthly Tracker – </t>
    </r>
    <r>
      <rPr>
        <sz val="11"/>
        <rFont val="Carlito"/>
      </rPr>
      <t>Record your deposits and watch your progress throughout the year.</t>
    </r>
  </si>
  <si>
    <r>
      <t xml:space="preserve">Emergency Rules – </t>
    </r>
    <r>
      <rPr>
        <sz val="11"/>
        <rFont val="Carlito"/>
      </rPr>
      <t>Review practical guidelines for when to use your emergency fund—and when to leave it alone.</t>
    </r>
  </si>
  <si>
    <r>
      <t xml:space="preserve">Example Only: </t>
    </r>
    <r>
      <rPr>
        <sz val="11"/>
        <rFont val="Carlito"/>
      </rPr>
      <t>These numbers are provided to help you understand how the workbook functions. Replace each gray value with your own financial information. The workbook will automatically update your progress, savings timeline, and goals.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</si>
</sst>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mmmm\ yyyy"/>
    <numFmt numFmtId="166" formatCode="mmmm\ d\,\ yyyy"/>
  </numFmts>
  <fonts count="20">
    <font>
      <sz val="11"/>
      <name val="Carlito"/>
    </font>
    <font>
      <i/>
      <sz val="11"/>
      <color rgb="FF334155"/>
      <name val="Carlito"/>
    </font>
    <font>
      <b/>
      <sz val="11"/>
      <color rgb="FFFFFFFF"/>
      <name val="Carlito"/>
    </font>
    <font>
      <b/>
      <sz val="11"/>
      <name val="Carlito"/>
    </font>
    <font>
      <i/>
      <sz val="11"/>
      <name val="Carlito"/>
    </font>
    <font>
      <b/>
      <sz val="16"/>
      <color rgb="FFFFFFFF"/>
      <name val="Arial"/>
    </font>
    <font>
      <b/>
      <sz val="16"/>
      <name val="Arial"/>
    </font>
    <font>
      <b/>
      <sz val="14"/>
      <name val="Carlito"/>
    </font>
    <font>
      <b/>
      <sz val="24"/>
      <color rgb="FF167C80"/>
      <name val="Carlito"/>
    </font>
    <font>
      <i/>
      <sz val="12"/>
      <color rgb="FF111827"/>
      <name val="Carlito"/>
    </font>
    <font>
      <sz val="11"/>
      <color rgb="FF111827"/>
      <name val="Carlito"/>
    </font>
    <font>
      <b/>
      <sz val="12"/>
      <color rgb="FFFFFFFF"/>
      <name val="Carlito"/>
    </font>
    <font>
      <sz val="11"/>
      <color theme="5"/>
      <name val="Carlito"/>
    </font>
    <font>
      <sz val="11"/>
      <color rgb="FF6B7280"/>
      <name val="Carlito"/>
    </font>
    <font>
      <b/>
      <sz val="11"/>
      <color rgb="FF14532D"/>
      <name val="Carlito"/>
    </font>
    <font>
      <sz val="11"/>
      <color rgb="FF111827"/>
      <name val="Carlito"/>
    </font>
    <font>
      <b/>
      <sz val="22"/>
      <color theme="0"/>
      <name val="Carlito"/>
    </font>
    <font>
      <b/>
      <sz val="18"/>
      <color theme="0"/>
      <name val="Calibri"/>
      <family val="2"/>
      <scheme val="minor"/>
    </font>
    <font>
      <b/>
      <sz val="14"/>
      <color theme="0"/>
      <name val="Carlito"/>
    </font>
    <font>
      <sz val="11"/>
      <color theme="0"/>
      <name val="Carlito"/>
    </font>
  </fonts>
  <fills count="21">
    <fill>
      <patternFill patternType="none"/>
    </fill>
    <fill>
      <patternFill patternType="gray125"/>
    </fill>
    <fill>
      <patternFill patternType="solid">
        <fgColor rgb="FFE0F2FE"/>
      </patternFill>
    </fill>
    <fill>
      <patternFill patternType="solid">
        <fgColor rgb="FF2563EB"/>
      </patternFill>
    </fill>
    <fill>
      <patternFill patternType="solid">
        <fgColor rgb="FFF8FAFC"/>
      </patternFill>
    </fill>
    <fill>
      <patternFill patternType="solid">
        <fgColor rgb="FF22C55E"/>
      </patternFill>
    </fill>
    <fill>
      <patternFill patternType="solid">
        <fgColor rgb="FF6D5BD0"/>
      </patternFill>
    </fill>
    <fill>
      <patternFill patternType="solid">
        <fgColor rgb="FFFEF3C7"/>
      </patternFill>
    </fill>
    <fill>
      <patternFill patternType="solid">
        <fgColor rgb="FFDCFCE7"/>
      </patternFill>
    </fill>
    <fill>
      <patternFill patternType="solid">
        <fgColor rgb="FFF97316"/>
      </patternFill>
    </fill>
    <fill>
      <patternFill patternType="solid">
        <fgColor rgb="FFE2F0D9"/>
      </patternFill>
    </fill>
    <fill>
      <patternFill patternType="solid">
        <fgColor rgb="FFFFFFFF"/>
      </patternFill>
    </fill>
    <fill>
      <patternFill patternType="solid">
        <fgColor rgb="FFF28C48"/>
      </patternFill>
    </fill>
    <fill>
      <patternFill patternType="solid">
        <fgColor rgb="FFFFF2CC"/>
      </patternFill>
    </fill>
    <fill>
      <patternFill patternType="solid">
        <fgColor theme="2"/>
      </patternFill>
    </fill>
    <fill>
      <patternFill patternType="solid">
        <fgColor theme="9" tint="0.79995117038483843"/>
        <bgColor indexed="65"/>
      </patternFill>
    </fill>
    <fill>
      <patternFill patternType="solid">
        <fgColor rgb="FFFEF3C7"/>
      </patternFill>
    </fill>
    <fill>
      <patternFill patternType="solid">
        <fgColor rgb="FFDCFCE7"/>
      </patternFill>
    </fill>
    <fill>
      <patternFill patternType="solid">
        <fgColor rgb="FFE5E7EB"/>
      </patternFill>
    </fill>
    <fill>
      <patternFill patternType="solid">
        <fgColor rgb="FF0F766E"/>
        <bgColor indexed="64"/>
      </patternFill>
    </fill>
    <fill>
      <patternFill patternType="solid">
        <fgColor rgb="FFF28C4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3">
    <xf numFmtId="0" fontId="0" fillId="0" borderId="0" xfId="0"/>
    <xf numFmtId="0" fontId="6" fillId="0" borderId="0" xfId="0" applyFont="1" applyAlignment="1">
      <alignment wrapText="1"/>
    </xf>
    <xf numFmtId="0" fontId="0" fillId="0" borderId="0" xfId="0" applyAlignment="1">
      <alignment horizontal="center" vertical="center" wrapText="1"/>
    </xf>
    <xf numFmtId="0" fontId="11" fillId="12" borderId="0" xfId="0" applyFont="1" applyFill="1" applyAlignment="1">
      <alignment horizontal="center" vertical="center" wrapText="1"/>
    </xf>
    <xf numFmtId="0" fontId="0" fillId="0" borderId="0" xfId="0" applyAlignment="1">
      <alignment vertical="center" wrapText="1"/>
    </xf>
    <xf numFmtId="0" fontId="0" fillId="12" borderId="0" xfId="0" applyFill="1" applyAlignment="1">
      <alignment vertical="center" wrapText="1"/>
    </xf>
    <xf numFmtId="0" fontId="0" fillId="0" borderId="0" xfId="0" applyAlignment="1">
      <alignment horizontal="left" vertical="center" wrapText="1"/>
    </xf>
    <xf numFmtId="0" fontId="0" fillId="13" borderId="0" xfId="0" applyFill="1" applyAlignment="1">
      <alignment vertical="center" wrapText="1"/>
    </xf>
    <xf numFmtId="0" fontId="0" fillId="10" borderId="0" xfId="0" applyFill="1" applyAlignment="1">
      <alignment vertical="center" wrapText="1"/>
    </xf>
    <xf numFmtId="0" fontId="1" fillId="2" borderId="0" xfId="0" applyFont="1" applyFill="1" applyAlignment="1">
      <alignment vertical="center" wrapText="1"/>
    </xf>
    <xf numFmtId="0" fontId="2" fillId="5" borderId="0" xfId="0" applyFont="1" applyFill="1" applyAlignment="1">
      <alignment horizontal="center" vertical="center" wrapText="1"/>
    </xf>
    <xf numFmtId="0" fontId="3" fillId="4" borderId="0" xfId="0" applyFont="1" applyFill="1" applyAlignment="1">
      <alignment vertical="center" wrapText="1"/>
    </xf>
    <xf numFmtId="164" fontId="13" fillId="16" borderId="0" xfId="0" applyNumberFormat="1" applyFont="1" applyFill="1" applyAlignment="1">
      <alignment vertical="center" wrapText="1"/>
    </xf>
    <xf numFmtId="0" fontId="13" fillId="16" borderId="0" xfId="0" applyFont="1" applyFill="1" applyAlignment="1">
      <alignment vertical="center" wrapText="1"/>
    </xf>
    <xf numFmtId="0" fontId="2" fillId="6" borderId="0" xfId="0" applyFont="1" applyFill="1" applyAlignment="1">
      <alignment horizontal="center" vertical="center" wrapText="1"/>
    </xf>
    <xf numFmtId="0" fontId="0" fillId="7" borderId="0" xfId="0" applyFill="1" applyAlignment="1">
      <alignment vertical="center" wrapText="1"/>
    </xf>
    <xf numFmtId="0" fontId="6" fillId="0" borderId="0" xfId="0" applyFont="1" applyAlignment="1">
      <alignment vertical="center" wrapText="1"/>
    </xf>
    <xf numFmtId="164" fontId="0" fillId="0" borderId="0" xfId="0" applyNumberFormat="1" applyAlignment="1">
      <alignment vertical="center" wrapText="1"/>
    </xf>
    <xf numFmtId="9" fontId="0" fillId="0" borderId="0" xfId="0" applyNumberFormat="1" applyAlignment="1">
      <alignment vertical="center" wrapText="1"/>
    </xf>
    <xf numFmtId="0" fontId="2" fillId="3" borderId="0" xfId="0" applyFont="1" applyFill="1" applyAlignment="1">
      <alignment vertical="center" wrapText="1"/>
    </xf>
    <xf numFmtId="0" fontId="2" fillId="5" borderId="0" xfId="0" applyFont="1" applyFill="1" applyAlignment="1">
      <alignment vertical="center" wrapText="1"/>
    </xf>
    <xf numFmtId="164" fontId="13" fillId="16" borderId="1" xfId="0" applyNumberFormat="1" applyFont="1" applyFill="1" applyBorder="1" applyAlignment="1">
      <alignment vertical="center" wrapText="1"/>
    </xf>
    <xf numFmtId="0" fontId="3" fillId="8" borderId="0" xfId="0" applyFont="1" applyFill="1" applyAlignment="1">
      <alignment vertical="center" wrapText="1"/>
    </xf>
    <xf numFmtId="164" fontId="3" fillId="8" borderId="0" xfId="0" applyNumberFormat="1" applyFont="1" applyFill="1" applyAlignment="1">
      <alignment vertical="center" wrapText="1"/>
    </xf>
    <xf numFmtId="0" fontId="12" fillId="13" borderId="0" xfId="0" applyFont="1" applyFill="1" applyAlignment="1">
      <alignment vertical="center" wrapText="1"/>
    </xf>
    <xf numFmtId="164" fontId="0" fillId="15" borderId="0" xfId="0" applyNumberFormat="1" applyFill="1" applyAlignment="1">
      <alignment vertical="center" wrapText="1"/>
    </xf>
    <xf numFmtId="0" fontId="0" fillId="15" borderId="0" xfId="0" applyFill="1" applyAlignment="1">
      <alignment vertical="center" wrapText="1"/>
    </xf>
    <xf numFmtId="165" fontId="0" fillId="15" borderId="0" xfId="0" applyNumberFormat="1" applyFill="1" applyAlignment="1">
      <alignment vertical="center" wrapText="1"/>
    </xf>
    <xf numFmtId="166" fontId="13" fillId="16" borderId="0" xfId="0" applyNumberFormat="1" applyFont="1" applyFill="1" applyAlignment="1">
      <alignment vertical="center" wrapText="1"/>
    </xf>
    <xf numFmtId="1" fontId="0" fillId="15" borderId="0" xfId="0" applyNumberFormat="1" applyFill="1" applyAlignment="1">
      <alignment vertical="center" wrapText="1"/>
    </xf>
    <xf numFmtId="165" fontId="0" fillId="0" borderId="0" xfId="0" applyNumberFormat="1" applyAlignment="1">
      <alignment vertical="center" wrapText="1"/>
    </xf>
    <xf numFmtId="164" fontId="13" fillId="16" borderId="0" xfId="0" applyNumberFormat="1" applyFont="1" applyFill="1" applyAlignment="1">
      <alignment horizontal="right" vertical="center" wrapText="1"/>
    </xf>
    <xf numFmtId="1" fontId="13" fillId="16" borderId="0" xfId="0" applyNumberFormat="1" applyFont="1" applyFill="1" applyAlignment="1">
      <alignment horizontal="right" vertical="center" wrapText="1"/>
    </xf>
    <xf numFmtId="0" fontId="13" fillId="16" borderId="0" xfId="0" applyFont="1" applyFill="1" applyAlignment="1">
      <alignment horizontal="right" vertical="center" wrapText="1"/>
    </xf>
    <xf numFmtId="165" fontId="13" fillId="16" borderId="0" xfId="0" applyNumberFormat="1" applyFont="1" applyFill="1" applyAlignment="1">
      <alignment horizontal="right" vertical="center" wrapText="1"/>
    </xf>
    <xf numFmtId="164" fontId="14" fillId="17" borderId="0" xfId="0" applyNumberFormat="1" applyFont="1" applyFill="1" applyAlignment="1">
      <alignment horizontal="right" vertical="center" wrapText="1"/>
    </xf>
    <xf numFmtId="1" fontId="14" fillId="17" borderId="0" xfId="0" applyNumberFormat="1" applyFont="1" applyFill="1" applyAlignment="1">
      <alignment horizontal="right" vertical="center" wrapText="1"/>
    </xf>
    <xf numFmtId="0" fontId="15" fillId="18" borderId="0" xfId="0" applyFont="1" applyFill="1" applyAlignment="1">
      <alignment vertical="center" wrapText="1"/>
    </xf>
    <xf numFmtId="0" fontId="3" fillId="0" borderId="0" xfId="0" applyFont="1" applyAlignment="1">
      <alignment vertical="center" wrapText="1"/>
    </xf>
    <xf numFmtId="0" fontId="10" fillId="18" borderId="0" xfId="0" applyFont="1" applyFill="1" applyAlignment="1">
      <alignment vertical="center" wrapText="1"/>
    </xf>
    <xf numFmtId="0" fontId="18" fillId="19" borderId="0" xfId="0" applyFont="1" applyFill="1" applyAlignment="1">
      <alignment vertical="center" wrapText="1"/>
    </xf>
    <xf numFmtId="0" fontId="0" fillId="19" borderId="0" xfId="0" applyFill="1" applyAlignment="1">
      <alignment horizontal="left" vertical="center" wrapText="1"/>
    </xf>
    <xf numFmtId="0" fontId="2" fillId="19" borderId="0" xfId="0" applyFont="1" applyFill="1" applyAlignment="1">
      <alignment horizontal="center" vertical="center" wrapText="1"/>
    </xf>
    <xf numFmtId="0" fontId="5" fillId="20" borderId="0" xfId="0" applyFont="1" applyFill="1" applyAlignment="1">
      <alignment horizontal="center" vertical="center" wrapText="1"/>
    </xf>
    <xf numFmtId="0" fontId="2" fillId="20" borderId="0" xfId="0" applyFont="1" applyFill="1" applyAlignment="1">
      <alignment horizontal="center" vertical="center" wrapText="1"/>
    </xf>
    <xf numFmtId="0" fontId="8" fillId="11" borderId="0" xfId="0" applyFont="1" applyFill="1" applyAlignment="1">
      <alignment horizontal="center" vertical="center" wrapText="1"/>
    </xf>
    <xf numFmtId="0" fontId="17" fillId="19" borderId="0" xfId="0" applyFont="1" applyFill="1" applyAlignment="1">
      <alignment horizontal="center" vertical="center" wrapText="1"/>
    </xf>
    <xf numFmtId="0" fontId="16" fillId="19" borderId="0" xfId="0" applyFont="1" applyFill="1" applyAlignment="1">
      <alignment horizontal="center" vertical="center" wrapText="1"/>
    </xf>
    <xf numFmtId="0" fontId="9" fillId="11" borderId="0" xfId="0" applyFont="1" applyFill="1" applyAlignment="1">
      <alignment vertical="center" wrapText="1"/>
    </xf>
    <xf numFmtId="0" fontId="10" fillId="11" borderId="0" xfId="0" applyFont="1" applyFill="1" applyAlignment="1">
      <alignment vertical="center" wrapText="1"/>
    </xf>
    <xf numFmtId="0" fontId="18" fillId="19" borderId="0" xfId="0" applyFont="1" applyFill="1" applyAlignment="1">
      <alignment vertical="center" wrapText="1"/>
    </xf>
    <xf numFmtId="0" fontId="19" fillId="19"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3" fillId="0" borderId="0" xfId="0" applyFont="1" applyAlignment="1">
      <alignment vertical="center" wrapText="1"/>
    </xf>
    <xf numFmtId="0" fontId="7" fillId="0" borderId="0" xfId="0" applyFont="1" applyAlignment="1">
      <alignment vertical="center" wrapText="1"/>
    </xf>
    <xf numFmtId="0" fontId="5" fillId="19" borderId="0" xfId="0" applyFont="1" applyFill="1" applyAlignment="1">
      <alignment horizontal="center" vertical="center" wrapText="1"/>
    </xf>
    <xf numFmtId="0" fontId="0" fillId="19" borderId="0" xfId="0" applyFill="1" applyAlignment="1">
      <alignment vertical="center" wrapText="1"/>
    </xf>
    <xf numFmtId="0" fontId="4" fillId="7" borderId="0" xfId="0" applyFont="1" applyFill="1" applyAlignment="1">
      <alignment vertical="center" wrapText="1"/>
    </xf>
    <xf numFmtId="0" fontId="3" fillId="14" borderId="0" xfId="0" applyFont="1" applyFill="1" applyAlignment="1">
      <alignment vertical="center" wrapText="1"/>
    </xf>
    <xf numFmtId="0" fontId="2" fillId="5" borderId="0" xfId="0" applyFont="1" applyFill="1" applyAlignment="1">
      <alignment horizontal="center" vertical="center" wrapText="1"/>
    </xf>
    <xf numFmtId="0" fontId="3" fillId="2" borderId="0" xfId="0" applyFont="1" applyFill="1" applyAlignment="1">
      <alignment vertical="center" wrapText="1"/>
    </xf>
    <xf numFmtId="0" fontId="2" fillId="9" borderId="0" xfId="0" applyFont="1" applyFill="1" applyAlignment="1">
      <alignment horizontal="center" vertical="center" wrapText="1"/>
    </xf>
  </cellXfs>
  <cellStyles count="1">
    <cellStyle name="Normal" xfId="0" builtinId="0"/>
  </cellStyles>
  <dxfs count="7">
    <dxf>
      <font>
        <b/>
        <color rgb="FF92400E"/>
      </font>
      <fill>
        <patternFill>
          <bgColor rgb="FFFEF3C7"/>
        </patternFill>
      </fill>
    </dxf>
    <dxf>
      <font>
        <b/>
        <color rgb="FF166534"/>
      </font>
      <fill>
        <patternFill>
          <bgColor rgb="FFDCFCE7"/>
        </patternFill>
      </fill>
    </dxf>
    <dxf>
      <font>
        <color rgb="FF92400E"/>
      </font>
      <fill>
        <patternFill>
          <bgColor rgb="FFFEF3C7"/>
        </patternFill>
      </fill>
    </dxf>
    <dxf>
      <font>
        <b/>
        <color rgb="FF166534"/>
      </font>
      <fill>
        <patternFill>
          <bgColor rgb="FFDCFCE7"/>
        </patternFill>
      </fill>
    </dxf>
    <dxf>
      <fill>
        <patternFill patternType="solid">
          <fgColor indexed="64"/>
          <bgColor rgb="FF0F766E"/>
        </patternFill>
      </fill>
    </dxf>
    <dxf>
      <fill>
        <patternFill patternType="solid">
          <fgColor indexed="64"/>
          <bgColor rgb="FFF28C48"/>
        </patternFill>
      </fill>
    </dxf>
    <dxf>
      <fill>
        <patternFill patternType="solid">
          <fgColor indexed="64"/>
          <bgColor rgb="FFF28C4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r>
              <a:rPr lang="en-US"/>
              <a:t>Emergency fund growth over 24 months</a:t>
            </a:r>
          </a:p>
        </c:rich>
      </c:tx>
      <c:overlay val="0"/>
    </c:title>
    <c:autoTitleDeleted val="0"/>
    <c:plotArea>
      <c:layout/>
      <c:lineChart>
        <c:grouping val="standard"/>
        <c:varyColors val="1"/>
        <c:ser>
          <c:idx val="0"/>
          <c:order val="0"/>
          <c:tx>
            <c:v>Beginning Balance</c:v>
          </c:tx>
          <c:spPr>
            <a:ln>
              <a:prstDash val="solid"/>
            </a:ln>
          </c:spPr>
          <c:marker>
            <c:symbol val="none"/>
          </c:marker>
          <c:cat>
            <c:numRef>
              <c:f>'Growth Forecast'!$A$4:$A$27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'Growth Forecast'!$B$4:$B$27</c:f>
              <c:numCache>
                <c:formatCode>\$#,##0</c:formatCode>
                <c:ptCount val="24"/>
                <c:pt idx="0">
                  <c:v>750</c:v>
                </c:pt>
                <c:pt idx="1">
                  <c:v>850</c:v>
                </c:pt>
                <c:pt idx="2">
                  <c:v>950</c:v>
                </c:pt>
                <c:pt idx="3">
                  <c:v>1050</c:v>
                </c:pt>
                <c:pt idx="4">
                  <c:v>1150</c:v>
                </c:pt>
                <c:pt idx="5">
                  <c:v>1250</c:v>
                </c:pt>
                <c:pt idx="6">
                  <c:v>1350</c:v>
                </c:pt>
                <c:pt idx="7">
                  <c:v>1450</c:v>
                </c:pt>
                <c:pt idx="8">
                  <c:v>1550</c:v>
                </c:pt>
                <c:pt idx="9">
                  <c:v>1650</c:v>
                </c:pt>
                <c:pt idx="10">
                  <c:v>1750</c:v>
                </c:pt>
                <c:pt idx="11">
                  <c:v>1850</c:v>
                </c:pt>
                <c:pt idx="12">
                  <c:v>1950</c:v>
                </c:pt>
                <c:pt idx="13">
                  <c:v>2050</c:v>
                </c:pt>
                <c:pt idx="14">
                  <c:v>2150</c:v>
                </c:pt>
                <c:pt idx="15">
                  <c:v>2250</c:v>
                </c:pt>
                <c:pt idx="16">
                  <c:v>2350</c:v>
                </c:pt>
                <c:pt idx="17">
                  <c:v>2450</c:v>
                </c:pt>
                <c:pt idx="18">
                  <c:v>2550</c:v>
                </c:pt>
                <c:pt idx="19">
                  <c:v>2650</c:v>
                </c:pt>
                <c:pt idx="20">
                  <c:v>2750</c:v>
                </c:pt>
                <c:pt idx="21">
                  <c:v>2850</c:v>
                </c:pt>
                <c:pt idx="22">
                  <c:v>2950</c:v>
                </c:pt>
                <c:pt idx="23">
                  <c:v>3050</c:v>
                </c:pt>
              </c:numCache>
            </c:numRef>
          </c:val>
          <c:smooth val="0"/>
          <c:extLst>
            <c:ext xmlns:c16="http://schemas.microsoft.com/office/drawing/2014/chart" uri="{C3380CC4-5D6E-409C-BE32-E72D297353CC}">
              <c16:uniqueId val="{00000000-5279-43EA-AFEC-D3FA17F07147}"/>
            </c:ext>
          </c:extLst>
        </c:ser>
        <c:ser>
          <c:idx val="1"/>
          <c:order val="1"/>
          <c:tx>
            <c:v>Automatic Transfer</c:v>
          </c:tx>
          <c:spPr>
            <a:ln>
              <a:prstDash val="solid"/>
            </a:ln>
          </c:spPr>
          <c:marker>
            <c:symbol val="none"/>
          </c:marker>
          <c:cat>
            <c:numRef>
              <c:f>'Growth Forecast'!$A$4:$A$27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'Growth Forecast'!$C$4:$C$27</c:f>
              <c:numCache>
                <c:formatCode>\$#,##0</c:formatCode>
                <c:ptCount val="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numCache>
            </c:numRef>
          </c:val>
          <c:smooth val="0"/>
          <c:extLst>
            <c:ext xmlns:c16="http://schemas.microsoft.com/office/drawing/2014/chart" uri="{C3380CC4-5D6E-409C-BE32-E72D297353CC}">
              <c16:uniqueId val="{00000001-5279-43EA-AFEC-D3FA17F07147}"/>
            </c:ext>
          </c:extLst>
        </c:ser>
        <c:ser>
          <c:idx val="2"/>
          <c:order val="2"/>
          <c:tx>
            <c:v>Ending Balance</c:v>
          </c:tx>
          <c:spPr>
            <a:ln>
              <a:prstDash val="solid"/>
            </a:ln>
          </c:spPr>
          <c:marker>
            <c:symbol val="none"/>
          </c:marker>
          <c:cat>
            <c:numRef>
              <c:f>'Growth Forecast'!$A$4:$A$27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'Growth Forecast'!$D$4:$D$27</c:f>
              <c:numCache>
                <c:formatCode>\$#,##0</c:formatCode>
                <c:ptCount val="24"/>
                <c:pt idx="0">
                  <c:v>850</c:v>
                </c:pt>
                <c:pt idx="1">
                  <c:v>950</c:v>
                </c:pt>
                <c:pt idx="2">
                  <c:v>1050</c:v>
                </c:pt>
                <c:pt idx="3">
                  <c:v>1150</c:v>
                </c:pt>
                <c:pt idx="4">
                  <c:v>1250</c:v>
                </c:pt>
                <c:pt idx="5">
                  <c:v>1350</c:v>
                </c:pt>
                <c:pt idx="6">
                  <c:v>1450</c:v>
                </c:pt>
                <c:pt idx="7">
                  <c:v>1550</c:v>
                </c:pt>
                <c:pt idx="8">
                  <c:v>1650</c:v>
                </c:pt>
                <c:pt idx="9">
                  <c:v>1750</c:v>
                </c:pt>
                <c:pt idx="10">
                  <c:v>1850</c:v>
                </c:pt>
                <c:pt idx="11">
                  <c:v>1950</c:v>
                </c:pt>
                <c:pt idx="12">
                  <c:v>2050</c:v>
                </c:pt>
                <c:pt idx="13">
                  <c:v>2150</c:v>
                </c:pt>
                <c:pt idx="14">
                  <c:v>2250</c:v>
                </c:pt>
                <c:pt idx="15">
                  <c:v>2350</c:v>
                </c:pt>
                <c:pt idx="16">
                  <c:v>2450</c:v>
                </c:pt>
                <c:pt idx="17">
                  <c:v>2550</c:v>
                </c:pt>
                <c:pt idx="18">
                  <c:v>2650</c:v>
                </c:pt>
                <c:pt idx="19">
                  <c:v>2750</c:v>
                </c:pt>
                <c:pt idx="20">
                  <c:v>2850</c:v>
                </c:pt>
                <c:pt idx="21">
                  <c:v>2950</c:v>
                </c:pt>
                <c:pt idx="22">
                  <c:v>3050</c:v>
                </c:pt>
                <c:pt idx="23">
                  <c:v>3150</c:v>
                </c:pt>
              </c:numCache>
            </c:numRef>
          </c:val>
          <c:smooth val="0"/>
          <c:extLst>
            <c:ext xmlns:c16="http://schemas.microsoft.com/office/drawing/2014/chart" uri="{C3380CC4-5D6E-409C-BE32-E72D297353CC}">
              <c16:uniqueId val="{00000002-5279-43EA-AFEC-D3FA17F07147}"/>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r>
              <a:rPr lang="en-US"/>
              <a:t>How different automatic savings amounts grow</a:t>
            </a:r>
          </a:p>
        </c:rich>
      </c:tx>
      <c:overlay val="0"/>
    </c:title>
    <c:autoTitleDeleted val="0"/>
    <c:plotArea>
      <c:layout/>
      <c:lineChart>
        <c:grouping val="standard"/>
        <c:varyColors val="1"/>
        <c:ser>
          <c:idx val="0"/>
          <c:order val="0"/>
          <c:spPr>
            <a:ln>
              <a:prstDash val="solid"/>
            </a:ln>
          </c:spPr>
          <c:marker>
            <c:symbol val="none"/>
          </c:marker>
          <c:cat>
            <c:numRef>
              <c:f>'Savings Scenarios'!$A$4:$A$27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'Savings Scenarios'!$B$4:$B$27</c:f>
              <c:numCache>
                <c:formatCode>\$#,##0</c:formatCode>
                <c:ptCount val="24"/>
                <c:pt idx="0">
                  <c:v>25</c:v>
                </c:pt>
                <c:pt idx="1">
                  <c:v>50</c:v>
                </c:pt>
                <c:pt idx="2">
                  <c:v>75</c:v>
                </c:pt>
                <c:pt idx="3">
                  <c:v>100</c:v>
                </c:pt>
                <c:pt idx="4">
                  <c:v>125</c:v>
                </c:pt>
                <c:pt idx="5">
                  <c:v>150</c:v>
                </c:pt>
                <c:pt idx="6">
                  <c:v>175</c:v>
                </c:pt>
                <c:pt idx="7">
                  <c:v>200</c:v>
                </c:pt>
                <c:pt idx="8">
                  <c:v>225</c:v>
                </c:pt>
                <c:pt idx="9">
                  <c:v>250</c:v>
                </c:pt>
                <c:pt idx="10">
                  <c:v>275</c:v>
                </c:pt>
                <c:pt idx="11">
                  <c:v>300</c:v>
                </c:pt>
                <c:pt idx="12">
                  <c:v>325</c:v>
                </c:pt>
                <c:pt idx="13">
                  <c:v>350</c:v>
                </c:pt>
                <c:pt idx="14">
                  <c:v>375</c:v>
                </c:pt>
                <c:pt idx="15">
                  <c:v>400</c:v>
                </c:pt>
                <c:pt idx="16">
                  <c:v>425</c:v>
                </c:pt>
                <c:pt idx="17">
                  <c:v>450</c:v>
                </c:pt>
                <c:pt idx="18">
                  <c:v>475</c:v>
                </c:pt>
                <c:pt idx="19">
                  <c:v>500</c:v>
                </c:pt>
                <c:pt idx="20">
                  <c:v>525</c:v>
                </c:pt>
                <c:pt idx="21">
                  <c:v>550</c:v>
                </c:pt>
                <c:pt idx="22">
                  <c:v>575</c:v>
                </c:pt>
                <c:pt idx="23">
                  <c:v>600</c:v>
                </c:pt>
              </c:numCache>
            </c:numRef>
          </c:val>
          <c:smooth val="0"/>
          <c:extLst>
            <c:ext xmlns:c16="http://schemas.microsoft.com/office/drawing/2014/chart" uri="{C3380CC4-5D6E-409C-BE32-E72D297353CC}">
              <c16:uniqueId val="{00000000-8105-48C5-9434-FACC361FCE9E}"/>
            </c:ext>
          </c:extLst>
        </c:ser>
        <c:ser>
          <c:idx val="1"/>
          <c:order val="1"/>
          <c:spPr>
            <a:ln>
              <a:prstDash val="solid"/>
            </a:ln>
          </c:spPr>
          <c:marker>
            <c:symbol val="none"/>
          </c:marker>
          <c:cat>
            <c:numRef>
              <c:f>'Savings Scenarios'!$A$4:$A$27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'Savings Scenarios'!$C$4:$C$27</c:f>
              <c:numCache>
                <c:formatCode>\$#,##0</c:formatCode>
                <c:ptCount val="24"/>
                <c:pt idx="0">
                  <c:v>50</c:v>
                </c:pt>
                <c:pt idx="1">
                  <c:v>100</c:v>
                </c:pt>
                <c:pt idx="2">
                  <c:v>150</c:v>
                </c:pt>
                <c:pt idx="3">
                  <c:v>200</c:v>
                </c:pt>
                <c:pt idx="4">
                  <c:v>250</c:v>
                </c:pt>
                <c:pt idx="5">
                  <c:v>300</c:v>
                </c:pt>
                <c:pt idx="6">
                  <c:v>350</c:v>
                </c:pt>
                <c:pt idx="7">
                  <c:v>400</c:v>
                </c:pt>
                <c:pt idx="8">
                  <c:v>450</c:v>
                </c:pt>
                <c:pt idx="9">
                  <c:v>500</c:v>
                </c:pt>
                <c:pt idx="10">
                  <c:v>550</c:v>
                </c:pt>
                <c:pt idx="11">
                  <c:v>600</c:v>
                </c:pt>
                <c:pt idx="12">
                  <c:v>650</c:v>
                </c:pt>
                <c:pt idx="13">
                  <c:v>700</c:v>
                </c:pt>
                <c:pt idx="14">
                  <c:v>750</c:v>
                </c:pt>
                <c:pt idx="15">
                  <c:v>800</c:v>
                </c:pt>
                <c:pt idx="16">
                  <c:v>850</c:v>
                </c:pt>
                <c:pt idx="17">
                  <c:v>900</c:v>
                </c:pt>
                <c:pt idx="18">
                  <c:v>950</c:v>
                </c:pt>
                <c:pt idx="19">
                  <c:v>1000</c:v>
                </c:pt>
                <c:pt idx="20">
                  <c:v>1050</c:v>
                </c:pt>
                <c:pt idx="21">
                  <c:v>1100</c:v>
                </c:pt>
                <c:pt idx="22">
                  <c:v>1150</c:v>
                </c:pt>
                <c:pt idx="23">
                  <c:v>1200</c:v>
                </c:pt>
              </c:numCache>
            </c:numRef>
          </c:val>
          <c:smooth val="0"/>
          <c:extLst>
            <c:ext xmlns:c16="http://schemas.microsoft.com/office/drawing/2014/chart" uri="{C3380CC4-5D6E-409C-BE32-E72D297353CC}">
              <c16:uniqueId val="{00000001-8105-48C5-9434-FACC361FCE9E}"/>
            </c:ext>
          </c:extLst>
        </c:ser>
        <c:ser>
          <c:idx val="2"/>
          <c:order val="2"/>
          <c:spPr>
            <a:ln>
              <a:prstDash val="solid"/>
            </a:ln>
          </c:spPr>
          <c:marker>
            <c:symbol val="none"/>
          </c:marker>
          <c:cat>
            <c:numRef>
              <c:f>'Savings Scenarios'!$A$4:$A$27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'Savings Scenarios'!$D$4:$D$27</c:f>
              <c:numCache>
                <c:formatCode>\$#,##0</c:formatCode>
                <c:ptCount val="24"/>
                <c:pt idx="0">
                  <c:v>75</c:v>
                </c:pt>
                <c:pt idx="1">
                  <c:v>150</c:v>
                </c:pt>
                <c:pt idx="2">
                  <c:v>225</c:v>
                </c:pt>
                <c:pt idx="3">
                  <c:v>300</c:v>
                </c:pt>
                <c:pt idx="4">
                  <c:v>375</c:v>
                </c:pt>
                <c:pt idx="5">
                  <c:v>450</c:v>
                </c:pt>
                <c:pt idx="6">
                  <c:v>525</c:v>
                </c:pt>
                <c:pt idx="7">
                  <c:v>600</c:v>
                </c:pt>
                <c:pt idx="8">
                  <c:v>675</c:v>
                </c:pt>
                <c:pt idx="9">
                  <c:v>750</c:v>
                </c:pt>
                <c:pt idx="10">
                  <c:v>825</c:v>
                </c:pt>
                <c:pt idx="11">
                  <c:v>900</c:v>
                </c:pt>
                <c:pt idx="12">
                  <c:v>975</c:v>
                </c:pt>
                <c:pt idx="13">
                  <c:v>1050</c:v>
                </c:pt>
                <c:pt idx="14">
                  <c:v>1125</c:v>
                </c:pt>
                <c:pt idx="15">
                  <c:v>1200</c:v>
                </c:pt>
                <c:pt idx="16">
                  <c:v>1275</c:v>
                </c:pt>
                <c:pt idx="17">
                  <c:v>1350</c:v>
                </c:pt>
                <c:pt idx="18">
                  <c:v>1425</c:v>
                </c:pt>
                <c:pt idx="19">
                  <c:v>1500</c:v>
                </c:pt>
                <c:pt idx="20">
                  <c:v>1575</c:v>
                </c:pt>
                <c:pt idx="21">
                  <c:v>1650</c:v>
                </c:pt>
                <c:pt idx="22">
                  <c:v>1725</c:v>
                </c:pt>
                <c:pt idx="23">
                  <c:v>1800</c:v>
                </c:pt>
              </c:numCache>
            </c:numRef>
          </c:val>
          <c:smooth val="0"/>
          <c:extLst>
            <c:ext xmlns:c16="http://schemas.microsoft.com/office/drawing/2014/chart" uri="{C3380CC4-5D6E-409C-BE32-E72D297353CC}">
              <c16:uniqueId val="{00000002-8105-48C5-9434-FACC361FCE9E}"/>
            </c:ext>
          </c:extLst>
        </c:ser>
        <c:ser>
          <c:idx val="3"/>
          <c:order val="3"/>
          <c:spPr>
            <a:ln>
              <a:prstDash val="solid"/>
            </a:ln>
          </c:spPr>
          <c:marker>
            <c:symbol val="none"/>
          </c:marker>
          <c:cat>
            <c:numRef>
              <c:f>'Savings Scenarios'!$A$4:$A$27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'Savings Scenarios'!$E$4:$E$27</c:f>
              <c:numCache>
                <c:formatCode>\$#,##0</c:formatCode>
                <c:ptCount val="24"/>
                <c:pt idx="0">
                  <c:v>100</c:v>
                </c:pt>
                <c:pt idx="1">
                  <c:v>200</c:v>
                </c:pt>
                <c:pt idx="2">
                  <c:v>300</c:v>
                </c:pt>
                <c:pt idx="3">
                  <c:v>400</c:v>
                </c:pt>
                <c:pt idx="4">
                  <c:v>500</c:v>
                </c:pt>
                <c:pt idx="5">
                  <c:v>600</c:v>
                </c:pt>
                <c:pt idx="6">
                  <c:v>700</c:v>
                </c:pt>
                <c:pt idx="7">
                  <c:v>800</c:v>
                </c:pt>
                <c:pt idx="8">
                  <c:v>900</c:v>
                </c:pt>
                <c:pt idx="9">
                  <c:v>1000</c:v>
                </c:pt>
                <c:pt idx="10">
                  <c:v>1100</c:v>
                </c:pt>
                <c:pt idx="11">
                  <c:v>1200</c:v>
                </c:pt>
                <c:pt idx="12">
                  <c:v>1300</c:v>
                </c:pt>
                <c:pt idx="13">
                  <c:v>1400</c:v>
                </c:pt>
                <c:pt idx="14">
                  <c:v>1500</c:v>
                </c:pt>
                <c:pt idx="15">
                  <c:v>1600</c:v>
                </c:pt>
                <c:pt idx="16">
                  <c:v>1700</c:v>
                </c:pt>
                <c:pt idx="17">
                  <c:v>1800</c:v>
                </c:pt>
                <c:pt idx="18">
                  <c:v>1900</c:v>
                </c:pt>
                <c:pt idx="19">
                  <c:v>2000</c:v>
                </c:pt>
                <c:pt idx="20">
                  <c:v>2100</c:v>
                </c:pt>
                <c:pt idx="21">
                  <c:v>2200</c:v>
                </c:pt>
                <c:pt idx="22">
                  <c:v>2300</c:v>
                </c:pt>
                <c:pt idx="23">
                  <c:v>2400</c:v>
                </c:pt>
              </c:numCache>
            </c:numRef>
          </c:val>
          <c:smooth val="0"/>
          <c:extLst>
            <c:ext xmlns:c16="http://schemas.microsoft.com/office/drawing/2014/chart" uri="{C3380CC4-5D6E-409C-BE32-E72D297353CC}">
              <c16:uniqueId val="{00000003-8105-48C5-9434-FACC361FCE9E}"/>
            </c:ext>
          </c:extLst>
        </c:ser>
        <c:ser>
          <c:idx val="4"/>
          <c:order val="4"/>
          <c:spPr>
            <a:ln>
              <a:prstDash val="solid"/>
            </a:ln>
          </c:spPr>
          <c:marker>
            <c:symbol val="none"/>
          </c:marker>
          <c:cat>
            <c:numRef>
              <c:f>'Savings Scenarios'!$A$4:$A$27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'Savings Scenarios'!$F$4:$F$27</c:f>
              <c:numCache>
                <c:formatCode>\$#,##0</c:formatCode>
                <c:ptCount val="24"/>
                <c:pt idx="0">
                  <c:v>200</c:v>
                </c:pt>
                <c:pt idx="1">
                  <c:v>400</c:v>
                </c:pt>
                <c:pt idx="2">
                  <c:v>600</c:v>
                </c:pt>
                <c:pt idx="3">
                  <c:v>800</c:v>
                </c:pt>
                <c:pt idx="4">
                  <c:v>1000</c:v>
                </c:pt>
                <c:pt idx="5">
                  <c:v>1200</c:v>
                </c:pt>
                <c:pt idx="6">
                  <c:v>1400</c:v>
                </c:pt>
                <c:pt idx="7">
                  <c:v>1600</c:v>
                </c:pt>
                <c:pt idx="8">
                  <c:v>1800</c:v>
                </c:pt>
                <c:pt idx="9">
                  <c:v>2000</c:v>
                </c:pt>
                <c:pt idx="10">
                  <c:v>2200</c:v>
                </c:pt>
                <c:pt idx="11">
                  <c:v>2400</c:v>
                </c:pt>
                <c:pt idx="12">
                  <c:v>2600</c:v>
                </c:pt>
                <c:pt idx="13">
                  <c:v>2800</c:v>
                </c:pt>
                <c:pt idx="14">
                  <c:v>3000</c:v>
                </c:pt>
                <c:pt idx="15">
                  <c:v>3200</c:v>
                </c:pt>
                <c:pt idx="16">
                  <c:v>3400</c:v>
                </c:pt>
                <c:pt idx="17">
                  <c:v>3600</c:v>
                </c:pt>
                <c:pt idx="18">
                  <c:v>3800</c:v>
                </c:pt>
                <c:pt idx="19">
                  <c:v>4000</c:v>
                </c:pt>
                <c:pt idx="20">
                  <c:v>4200</c:v>
                </c:pt>
                <c:pt idx="21">
                  <c:v>4400</c:v>
                </c:pt>
                <c:pt idx="22">
                  <c:v>4600</c:v>
                </c:pt>
                <c:pt idx="23">
                  <c:v>4800</c:v>
                </c:pt>
              </c:numCache>
            </c:numRef>
          </c:val>
          <c:smooth val="0"/>
          <c:extLst>
            <c:ext xmlns:c16="http://schemas.microsoft.com/office/drawing/2014/chart" uri="{C3380CC4-5D6E-409C-BE32-E72D297353CC}">
              <c16:uniqueId val="{00000004-8105-48C5-9434-FACC361FCE9E}"/>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14</xdr:col>
      <xdr:colOff>0</xdr:colOff>
      <xdr:row>20</xdr:row>
      <xdr:rowOff>0</xdr:rowOff>
    </xdr:to>
    <xdr:graphicFrame macro="">
      <xdr:nvGraphicFramePr>
        <xdr:cNvPr id="2" nam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2</xdr:row>
      <xdr:rowOff>0</xdr:rowOff>
    </xdr:from>
    <xdr:to>
      <xdr:col>14</xdr:col>
      <xdr:colOff>0</xdr:colOff>
      <xdr:row>20</xdr:row>
      <xdr:rowOff>0</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owthForecastTable" displayName="GrowthForecastTable" ref="A3:F27" headerRowDxfId="6">
  <tableColumns count="6">
    <tableColumn id="1" xr3:uid="{00000000-0010-0000-0000-000001000000}" name="Month"/>
    <tableColumn id="2" xr3:uid="{00000000-0010-0000-0000-000002000000}" name="Beginning Balance"/>
    <tableColumn id="3" xr3:uid="{00000000-0010-0000-0000-000003000000}" name="Automatic Transfer"/>
    <tableColumn id="4" xr3:uid="{00000000-0010-0000-0000-000004000000}" name="Ending Balance"/>
    <tableColumn id="5" xr3:uid="{00000000-0010-0000-0000-000005000000}" name="Starter Goal Remaining"/>
    <tableColumn id="6" xr3:uid="{00000000-0010-0000-0000-000006000000}" name="Progress %"/>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avingsScenariosTable" displayName="SavingsScenariosTable" ref="A3:F27" headerRowDxfId="5">
  <tableColumns count="6">
    <tableColumn id="1" xr3:uid="{00000000-0010-0000-0100-000001000000}" name="Month"/>
    <tableColumn id="2" xr3:uid="{00000000-0010-0000-0100-000002000000}" name="$25/mo"/>
    <tableColumn id="3" xr3:uid="{00000000-0010-0000-0100-000003000000}" name="$50/mo"/>
    <tableColumn id="4" xr3:uid="{00000000-0010-0000-0100-000004000000}" name="$75/mo"/>
    <tableColumn id="5" xr3:uid="{00000000-0010-0000-0100-000005000000}" name="$100/mo"/>
    <tableColumn id="6" xr3:uid="{00000000-0010-0000-0100-000006000000}" name="$200/mo"/>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MonthlyTrackerTable" displayName="MonthlyTrackerTable" ref="A3:G15" headerRowDxfId="4">
  <tableColumns count="7">
    <tableColumn id="1" xr3:uid="{00000000-0010-0000-0200-000001000000}" name="Month"/>
    <tableColumn id="2" xr3:uid="{00000000-0010-0000-0200-000002000000}" name="Starting Balance"/>
    <tableColumn id="3" xr3:uid="{00000000-0010-0000-0200-000003000000}" name="Deposits"/>
    <tableColumn id="4" xr3:uid="{00000000-0010-0000-0200-000004000000}" name="Withdrawals"/>
    <tableColumn id="5" xr3:uid="{00000000-0010-0000-0200-000005000000}" name="Ending Balance"/>
    <tableColumn id="6" xr3:uid="{00000000-0010-0000-0200-000006000000}" name="Used for Emergency?"/>
    <tableColumn id="7" xr3:uid="{00000000-0010-0000-0200-000007000000}" name="Note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0"/>
  <sheetViews>
    <sheetView tabSelected="1" workbookViewId="0">
      <selection activeCell="A37" sqref="A37"/>
    </sheetView>
  </sheetViews>
  <sheetFormatPr defaultRowHeight="14.25"/>
  <cols>
    <col min="1" max="1" width="46" customWidth="1"/>
    <col min="2" max="2" width="36.875" bestFit="1" customWidth="1"/>
    <col min="3" max="3" width="42" customWidth="1"/>
    <col min="4" max="4" width="10.5" customWidth="1"/>
    <col min="5" max="5" width="10.25" customWidth="1"/>
    <col min="6" max="6" width="26" customWidth="1"/>
    <col min="7" max="7" width="3.125" customWidth="1"/>
    <col min="8" max="8" width="18" customWidth="1"/>
  </cols>
  <sheetData>
    <row r="1" spans="1:8" ht="105" customHeight="1">
      <c r="A1" s="45" t="e" vm="1">
        <v>#VALUE!</v>
      </c>
      <c r="B1" s="45"/>
      <c r="C1" s="45"/>
      <c r="D1" s="45"/>
      <c r="E1" s="45"/>
      <c r="F1" s="45"/>
      <c r="G1" s="4"/>
      <c r="H1" s="4"/>
    </row>
    <row r="2" spans="1:8" ht="43.5" customHeight="1">
      <c r="A2" s="46" t="s">
        <v>0</v>
      </c>
      <c r="B2" s="47"/>
      <c r="C2" s="47"/>
      <c r="D2" s="47"/>
      <c r="E2" s="47"/>
      <c r="F2" s="47"/>
      <c r="G2" s="47"/>
      <c r="H2" s="4"/>
    </row>
    <row r="3" spans="1:8" ht="43.15" customHeight="1">
      <c r="A3" s="4"/>
      <c r="C3" s="4"/>
      <c r="D3" s="4"/>
      <c r="E3" s="4"/>
      <c r="F3" s="4"/>
      <c r="G3" s="4"/>
      <c r="H3" s="4"/>
    </row>
    <row r="4" spans="1:8" ht="14.25" customHeight="1">
      <c r="A4" s="48" t="s">
        <v>1</v>
      </c>
      <c r="B4" s="48"/>
      <c r="C4" s="48"/>
      <c r="D4" s="4"/>
      <c r="E4" s="4"/>
      <c r="F4" s="4"/>
      <c r="G4" s="4"/>
      <c r="H4" s="4"/>
    </row>
    <row r="5" spans="1:8" ht="52.7" customHeight="1">
      <c r="A5" s="49" t="s">
        <v>2</v>
      </c>
      <c r="B5" s="49"/>
      <c r="C5" s="49"/>
      <c r="D5" s="4"/>
      <c r="E5" s="4"/>
      <c r="F5" s="4"/>
      <c r="G5" s="4"/>
      <c r="H5" s="4"/>
    </row>
    <row r="6" spans="1:8" ht="28.7" customHeight="1">
      <c r="A6" s="4"/>
      <c r="B6" s="4"/>
      <c r="C6" s="4"/>
      <c r="D6" s="4"/>
      <c r="E6" s="4"/>
      <c r="F6" s="3" t="s">
        <v>3</v>
      </c>
      <c r="G6" s="4"/>
      <c r="H6" s="4"/>
    </row>
    <row r="7" spans="1:8" ht="14.25" customHeight="1">
      <c r="A7" s="5"/>
      <c r="B7" s="5"/>
      <c r="C7" s="5"/>
      <c r="D7" s="5"/>
      <c r="E7" s="5"/>
      <c r="F7" s="5"/>
      <c r="G7" s="4"/>
      <c r="H7" s="4"/>
    </row>
    <row r="8" spans="1:8" ht="14.25" customHeight="1">
      <c r="A8" s="4"/>
      <c r="B8" s="4"/>
      <c r="C8" s="4"/>
      <c r="D8" s="4"/>
      <c r="E8" s="4"/>
      <c r="F8" s="4"/>
      <c r="G8" s="4"/>
      <c r="H8" s="4"/>
    </row>
    <row r="9" spans="1:8" ht="16.7" customHeight="1">
      <c r="A9" s="50" t="s">
        <v>4</v>
      </c>
      <c r="B9" s="51"/>
      <c r="C9" s="51"/>
      <c r="D9" s="51"/>
      <c r="E9" s="51"/>
      <c r="F9" s="51"/>
      <c r="G9" s="4"/>
      <c r="H9" s="4"/>
    </row>
    <row r="10" spans="1:8" ht="26.45" customHeight="1">
      <c r="A10" s="52" t="s">
        <v>5</v>
      </c>
      <c r="B10" s="53"/>
      <c r="C10" s="53"/>
      <c r="D10" s="53"/>
      <c r="E10" s="53"/>
      <c r="F10" s="53"/>
      <c r="G10" s="4"/>
      <c r="H10" s="4"/>
    </row>
    <row r="11" spans="1:8" ht="26.45" customHeight="1">
      <c r="A11" s="52" t="s">
        <v>6</v>
      </c>
      <c r="B11" s="53"/>
      <c r="C11" s="53"/>
      <c r="D11" s="53"/>
      <c r="E11" s="53"/>
      <c r="F11" s="53"/>
      <c r="G11" s="4"/>
      <c r="H11" s="4"/>
    </row>
    <row r="12" spans="1:8" ht="39.6" customHeight="1">
      <c r="A12" s="52" t="s">
        <v>7</v>
      </c>
      <c r="B12" s="53"/>
      <c r="C12" s="53"/>
      <c r="D12" s="53"/>
      <c r="E12" s="53"/>
      <c r="F12" s="53"/>
      <c r="G12" s="4"/>
      <c r="H12" s="4"/>
    </row>
    <row r="13" spans="1:8" ht="14.25" customHeight="1">
      <c r="A13" s="52" t="s">
        <v>8</v>
      </c>
      <c r="B13" s="53"/>
      <c r="C13" s="53"/>
      <c r="D13" s="53"/>
      <c r="E13" s="53"/>
      <c r="F13" s="53"/>
      <c r="G13" s="4"/>
      <c r="H13" s="4"/>
    </row>
    <row r="14" spans="1:8" ht="52.7" customHeight="1">
      <c r="A14" s="52" t="s">
        <v>9</v>
      </c>
      <c r="B14" s="53"/>
      <c r="C14" s="53"/>
      <c r="D14" s="53"/>
      <c r="E14" s="53"/>
      <c r="F14" s="53"/>
      <c r="G14" s="4"/>
      <c r="H14" s="4"/>
    </row>
    <row r="15" spans="1:8" ht="52.7" customHeight="1">
      <c r="A15" s="52" t="s">
        <v>10</v>
      </c>
      <c r="B15" s="53"/>
      <c r="C15" s="53"/>
      <c r="D15" s="53"/>
      <c r="E15" s="53"/>
      <c r="F15" s="53"/>
      <c r="G15" s="4"/>
      <c r="H15" s="4"/>
    </row>
    <row r="16" spans="1:8" ht="26.45" customHeight="1">
      <c r="A16" s="52" t="s">
        <v>11</v>
      </c>
      <c r="B16" s="53"/>
      <c r="C16" s="53"/>
      <c r="D16" s="53"/>
      <c r="E16" s="53"/>
      <c r="F16" s="53"/>
      <c r="G16" s="4"/>
      <c r="H16" s="4"/>
    </row>
    <row r="17" spans="1:8" ht="14.25" customHeight="1">
      <c r="A17" s="6"/>
      <c r="B17" s="6"/>
      <c r="C17" s="6"/>
      <c r="D17" s="6"/>
      <c r="E17" s="6"/>
      <c r="F17" s="6"/>
      <c r="G17" s="4"/>
      <c r="H17" s="4"/>
    </row>
    <row r="18" spans="1:8" ht="16.7" customHeight="1">
      <c r="A18" s="40" t="s">
        <v>12</v>
      </c>
      <c r="B18" s="41"/>
      <c r="C18" s="41"/>
      <c r="D18" s="41"/>
      <c r="E18" s="41"/>
      <c r="F18" s="41"/>
      <c r="G18" s="4"/>
      <c r="H18" s="4"/>
    </row>
    <row r="19" spans="1:8">
      <c r="A19" s="53" t="s">
        <v>13</v>
      </c>
      <c r="B19" s="53"/>
      <c r="C19" s="53"/>
      <c r="D19" s="53"/>
      <c r="E19" s="53"/>
      <c r="F19" s="6"/>
      <c r="G19" s="4"/>
      <c r="H19" s="4"/>
    </row>
    <row r="20" spans="1:8" ht="15">
      <c r="A20" s="54" t="s">
        <v>127</v>
      </c>
      <c r="B20" s="54"/>
      <c r="C20" s="54"/>
      <c r="D20" s="54"/>
      <c r="E20" s="54"/>
      <c r="F20" s="6"/>
      <c r="G20" s="4"/>
      <c r="H20" s="4"/>
    </row>
    <row r="21" spans="1:8" ht="15">
      <c r="A21" s="54" t="s">
        <v>128</v>
      </c>
      <c r="B21" s="54"/>
      <c r="C21" s="54"/>
      <c r="D21" s="54"/>
      <c r="E21" s="54"/>
      <c r="F21" s="6"/>
      <c r="G21" s="4"/>
      <c r="H21" s="4"/>
    </row>
    <row r="22" spans="1:8" ht="15">
      <c r="A22" s="54" t="s">
        <v>129</v>
      </c>
      <c r="B22" s="54"/>
      <c r="C22" s="54"/>
      <c r="D22" s="54"/>
      <c r="E22" s="54"/>
      <c r="F22" s="6"/>
      <c r="G22" s="4"/>
      <c r="H22" s="4"/>
    </row>
    <row r="23" spans="1:8" ht="14.25" customHeight="1">
      <c r="A23" s="54" t="s">
        <v>130</v>
      </c>
      <c r="B23" s="54"/>
      <c r="C23" s="54"/>
      <c r="D23" s="54"/>
      <c r="E23" s="54"/>
      <c r="F23" s="6"/>
      <c r="G23" s="4"/>
      <c r="H23" s="4"/>
    </row>
    <row r="24" spans="1:8" ht="14.25" customHeight="1">
      <c r="A24" s="54" t="s">
        <v>131</v>
      </c>
      <c r="B24" s="54"/>
      <c r="C24" s="54"/>
      <c r="D24" s="54"/>
      <c r="E24" s="54"/>
      <c r="F24" s="6"/>
      <c r="G24" s="4"/>
      <c r="H24" s="4"/>
    </row>
    <row r="25" spans="1:8" ht="15">
      <c r="A25" s="54" t="s">
        <v>132</v>
      </c>
      <c r="B25" s="54"/>
      <c r="C25" s="54"/>
      <c r="D25" s="54"/>
      <c r="E25" s="54"/>
      <c r="F25" s="6"/>
      <c r="G25" s="4"/>
      <c r="H25" s="4"/>
    </row>
    <row r="26" spans="1:8" ht="15">
      <c r="A26" s="54" t="s">
        <v>133</v>
      </c>
      <c r="B26" s="54"/>
      <c r="C26" s="54"/>
      <c r="D26" s="54"/>
      <c r="E26" s="54"/>
      <c r="F26" s="6"/>
      <c r="G26" s="4"/>
      <c r="H26" s="4"/>
    </row>
    <row r="27" spans="1:8" ht="16.7" customHeight="1">
      <c r="A27" s="55"/>
      <c r="B27" s="55"/>
      <c r="C27" s="55"/>
      <c r="D27" s="55"/>
      <c r="E27" s="55"/>
      <c r="F27" s="6"/>
      <c r="G27" s="4"/>
      <c r="H27" s="4"/>
    </row>
    <row r="28" spans="1:8" ht="16.7" customHeight="1">
      <c r="A28" s="50" t="s">
        <v>14</v>
      </c>
      <c r="B28" s="51"/>
      <c r="C28" s="51"/>
      <c r="D28" s="51"/>
      <c r="E28" s="51"/>
      <c r="F28" s="51"/>
      <c r="G28" s="4"/>
      <c r="H28" s="4"/>
    </row>
    <row r="29" spans="1:8">
      <c r="A29" s="53" t="s">
        <v>15</v>
      </c>
      <c r="B29" s="53"/>
      <c r="C29" s="53"/>
      <c r="D29" s="53"/>
      <c r="E29" s="53"/>
      <c r="F29" s="53"/>
      <c r="G29" s="4"/>
      <c r="H29" s="4"/>
    </row>
    <row r="30" spans="1:8" ht="14.25" customHeight="1">
      <c r="A30" s="53"/>
      <c r="B30" s="53"/>
      <c r="C30" s="53"/>
      <c r="D30" s="53"/>
      <c r="E30" s="53"/>
      <c r="F30" s="53"/>
      <c r="G30" s="4"/>
      <c r="H30" s="4"/>
    </row>
    <row r="31" spans="1:8" ht="14.25" customHeight="1">
      <c r="A31" s="53"/>
      <c r="B31" s="53"/>
      <c r="C31" s="53"/>
      <c r="D31" s="53"/>
      <c r="E31" s="53"/>
      <c r="F31" s="53"/>
      <c r="G31" s="4"/>
      <c r="H31" s="4"/>
    </row>
    <row r="32" spans="1:8" ht="14.25" customHeight="1">
      <c r="A32" s="53"/>
      <c r="B32" s="53"/>
      <c r="C32" s="53"/>
      <c r="D32" s="53"/>
      <c r="E32" s="53"/>
      <c r="F32" s="53"/>
      <c r="G32" s="4"/>
      <c r="H32" s="4"/>
    </row>
    <row r="33" spans="1:26" ht="14.25" customHeight="1">
      <c r="A33" s="4"/>
      <c r="B33" s="4"/>
      <c r="C33" s="4"/>
      <c r="D33" s="4"/>
      <c r="E33" s="4"/>
      <c r="F33" s="4"/>
      <c r="G33" s="4"/>
      <c r="H33" s="4"/>
    </row>
    <row r="34" spans="1:26" ht="24" customHeight="1">
      <c r="A34" s="50" t="s">
        <v>16</v>
      </c>
      <c r="B34" s="51"/>
      <c r="C34" s="51"/>
      <c r="D34" s="51"/>
      <c r="E34" s="51"/>
      <c r="F34" s="51"/>
      <c r="G34" s="4"/>
      <c r="H34" s="4"/>
    </row>
    <row r="35" spans="1:26" ht="21.95" customHeight="1">
      <c r="A35" s="7" t="s">
        <v>17</v>
      </c>
      <c r="B35" s="4" t="s">
        <v>18</v>
      </c>
      <c r="C35" s="4"/>
      <c r="D35" s="4"/>
      <c r="E35" s="4"/>
      <c r="F35" s="4"/>
      <c r="G35" s="4"/>
      <c r="H35" s="4"/>
    </row>
    <row r="36" spans="1:26" ht="21.95" customHeight="1">
      <c r="A36" s="8" t="s">
        <v>19</v>
      </c>
      <c r="B36" s="4" t="s">
        <v>20</v>
      </c>
      <c r="C36" s="4"/>
      <c r="D36" s="4"/>
      <c r="E36" s="4"/>
      <c r="F36" s="4"/>
      <c r="G36" s="4"/>
      <c r="H36" s="4"/>
    </row>
    <row r="37" spans="1:26" ht="33.950000000000003" customHeight="1">
      <c r="A37" s="43" t="s">
        <v>21</v>
      </c>
      <c r="B37" s="4"/>
      <c r="C37" s="4"/>
      <c r="D37" s="4"/>
      <c r="E37" s="4"/>
      <c r="F37" s="4"/>
      <c r="G37" s="4"/>
      <c r="H37" s="4"/>
      <c r="I37" s="1"/>
      <c r="J37" s="1"/>
      <c r="K37" s="1"/>
      <c r="L37" s="1"/>
      <c r="M37" s="1"/>
      <c r="N37" s="1"/>
      <c r="O37" s="1"/>
      <c r="P37" s="1"/>
      <c r="Q37" s="1"/>
      <c r="R37" s="1"/>
      <c r="S37" s="1"/>
      <c r="T37" s="1"/>
      <c r="U37" s="1"/>
      <c r="V37" s="1"/>
      <c r="W37" s="1"/>
      <c r="X37" s="1"/>
      <c r="Y37" s="1"/>
      <c r="Z37" s="1"/>
    </row>
    <row r="38" spans="1:26" ht="14.25" customHeight="1">
      <c r="A38" s="4"/>
      <c r="B38" s="4"/>
      <c r="C38" s="4"/>
      <c r="D38" s="4"/>
      <c r="E38" s="4"/>
      <c r="F38" s="4"/>
      <c r="G38" s="4"/>
      <c r="H38" s="4"/>
    </row>
    <row r="39" spans="1:26" ht="42" customHeight="1">
      <c r="A39" s="9" t="s">
        <v>22</v>
      </c>
      <c r="B39" s="4"/>
      <c r="C39" s="4"/>
      <c r="D39" s="4"/>
      <c r="E39" s="4"/>
      <c r="F39" s="4"/>
      <c r="G39" s="4"/>
      <c r="H39" s="4"/>
    </row>
    <row r="40" spans="1:26" ht="14.25" customHeight="1">
      <c r="A40" s="4"/>
      <c r="B40" s="4"/>
      <c r="C40" s="4"/>
      <c r="D40" s="4"/>
      <c r="E40" s="4"/>
      <c r="F40" s="4"/>
      <c r="G40" s="4"/>
      <c r="H40" s="4"/>
    </row>
    <row r="41" spans="1:26" ht="24" customHeight="1">
      <c r="A41" s="42" t="s">
        <v>23</v>
      </c>
      <c r="B41" s="42" t="s">
        <v>24</v>
      </c>
      <c r="C41" s="42" t="s">
        <v>25</v>
      </c>
      <c r="D41" s="42"/>
      <c r="E41" s="4"/>
      <c r="F41" s="10" t="s">
        <v>26</v>
      </c>
      <c r="G41" s="4"/>
      <c r="H41" s="4"/>
    </row>
    <row r="42" spans="1:26" ht="30">
      <c r="A42" s="11" t="s">
        <v>27</v>
      </c>
      <c r="B42" s="31">
        <v>750</v>
      </c>
      <c r="C42" s="4" t="s">
        <v>28</v>
      </c>
      <c r="D42" s="4"/>
      <c r="E42" s="4"/>
      <c r="F42" s="11" t="s">
        <v>29</v>
      </c>
      <c r="G42" s="11"/>
      <c r="H42" s="35">
        <f>$B$42+($B$43*10)</f>
        <v>1750</v>
      </c>
    </row>
    <row r="43" spans="1:26" ht="15">
      <c r="A43" s="11" t="s">
        <v>30</v>
      </c>
      <c r="B43" s="31">
        <v>100</v>
      </c>
      <c r="C43" s="4" t="s">
        <v>31</v>
      </c>
      <c r="D43" s="4"/>
      <c r="E43" s="4"/>
      <c r="F43" s="11" t="s">
        <v>32</v>
      </c>
      <c r="G43" s="11"/>
      <c r="H43" s="35">
        <f>$B$42+($B$43*12)</f>
        <v>1950</v>
      </c>
    </row>
    <row r="44" spans="1:26" ht="15">
      <c r="A44" s="11" t="s">
        <v>33</v>
      </c>
      <c r="B44" s="31">
        <v>1000</v>
      </c>
      <c r="C44" s="4" t="s">
        <v>34</v>
      </c>
      <c r="D44" s="4"/>
      <c r="E44" s="4"/>
      <c r="F44" s="11" t="s">
        <v>35</v>
      </c>
      <c r="G44" s="11"/>
      <c r="H44" s="36">
        <f>IF($B$43&gt;0,MAX(0,ROUNDUP(($B$44-$B$42)/$B$43,0)),"")</f>
        <v>3</v>
      </c>
    </row>
    <row r="45" spans="1:26" ht="30">
      <c r="A45" s="11" t="s">
        <v>36</v>
      </c>
      <c r="B45" s="32">
        <v>3</v>
      </c>
      <c r="C45" s="4" t="s">
        <v>37</v>
      </c>
      <c r="D45" s="4"/>
      <c r="E45" s="4"/>
      <c r="F45" s="11" t="s">
        <v>38</v>
      </c>
      <c r="G45" s="11"/>
      <c r="H45" s="35">
        <f>Milestones!$B$12</f>
        <v>3560</v>
      </c>
    </row>
    <row r="46" spans="1:26" ht="30">
      <c r="A46" s="11" t="s">
        <v>39</v>
      </c>
      <c r="B46" s="33" t="s">
        <v>40</v>
      </c>
      <c r="C46" s="4" t="s">
        <v>41</v>
      </c>
      <c r="D46" s="4"/>
      <c r="E46" s="4"/>
      <c r="F46" s="11" t="s">
        <v>42</v>
      </c>
      <c r="G46" s="11"/>
      <c r="H46" s="35">
        <f>Milestones!$B$13</f>
        <v>10680</v>
      </c>
    </row>
    <row r="47" spans="1:26" ht="15">
      <c r="A47" s="11" t="s">
        <v>43</v>
      </c>
      <c r="B47" s="34">
        <v>46143</v>
      </c>
      <c r="C47" s="4"/>
      <c r="D47" s="4"/>
      <c r="E47" s="4"/>
      <c r="F47" s="11" t="s">
        <v>44</v>
      </c>
      <c r="G47" s="11"/>
      <c r="H47" s="35">
        <f>Milestones!$B$14</f>
        <v>21360</v>
      </c>
    </row>
    <row r="48" spans="1:26">
      <c r="A48" s="4"/>
      <c r="B48" s="4"/>
      <c r="C48" s="4"/>
      <c r="D48" s="4"/>
      <c r="E48" s="4"/>
      <c r="F48" s="4"/>
      <c r="G48" s="4"/>
      <c r="H48" s="4"/>
    </row>
    <row r="49" spans="1:8" ht="15">
      <c r="B49" s="39" t="e" vm="1">
        <v>#VALUE!</v>
      </c>
      <c r="C49" s="37"/>
      <c r="D49" s="4"/>
      <c r="E49" s="4"/>
      <c r="F49" s="14" t="s">
        <v>45</v>
      </c>
      <c r="G49" s="4"/>
      <c r="H49" s="4"/>
    </row>
    <row r="50" spans="1:8" ht="71.25">
      <c r="A50" s="38"/>
      <c r="B50" s="4"/>
      <c r="C50" s="4"/>
      <c r="D50" s="4"/>
      <c r="E50" s="4"/>
      <c r="F50" s="15" t="s">
        <v>125</v>
      </c>
      <c r="G50" s="4"/>
      <c r="H50" s="4"/>
    </row>
    <row r="51" spans="1:8" ht="14.25" customHeight="1">
      <c r="A51" s="4"/>
      <c r="B51" s="4"/>
      <c r="C51" s="4"/>
      <c r="D51" s="4"/>
      <c r="E51" s="4"/>
      <c r="F51" s="4"/>
      <c r="G51" s="4"/>
      <c r="H51" s="4"/>
    </row>
    <row r="52" spans="1:8" ht="14.25" customHeight="1">
      <c r="A52" s="4"/>
      <c r="B52" s="4"/>
      <c r="C52" s="4"/>
      <c r="D52" s="4"/>
      <c r="E52" s="4"/>
      <c r="F52" s="4"/>
      <c r="G52" s="4"/>
      <c r="H52" s="4"/>
    </row>
    <row r="53" spans="1:8" ht="14.25" customHeight="1">
      <c r="A53" s="4"/>
      <c r="B53" s="4"/>
      <c r="C53" s="4"/>
      <c r="D53" s="4"/>
      <c r="E53" s="4"/>
      <c r="F53" s="4"/>
      <c r="G53" s="4"/>
      <c r="H53" s="4"/>
    </row>
    <row r="54" spans="1:8" ht="14.25" customHeight="1">
      <c r="A54" s="4"/>
      <c r="B54" s="4"/>
      <c r="C54" s="4"/>
      <c r="D54" s="4"/>
      <c r="E54" s="4"/>
      <c r="F54" s="4"/>
      <c r="G54" s="4"/>
      <c r="H54" s="4"/>
    </row>
    <row r="55" spans="1:8" ht="14.25" customHeight="1">
      <c r="A55" s="4"/>
      <c r="B55" s="4"/>
      <c r="C55" s="4"/>
      <c r="D55" s="4"/>
      <c r="E55" s="4"/>
      <c r="F55" s="4"/>
      <c r="G55" s="4"/>
      <c r="H55" s="4"/>
    </row>
    <row r="56" spans="1:8" ht="14.25" customHeight="1">
      <c r="A56" s="4"/>
      <c r="B56" s="4"/>
      <c r="C56" s="4"/>
      <c r="D56" s="4"/>
      <c r="E56" s="4"/>
      <c r="F56" s="4"/>
      <c r="G56" s="4"/>
      <c r="H56" s="4"/>
    </row>
    <row r="57" spans="1:8" ht="14.25" customHeight="1">
      <c r="A57" s="4"/>
      <c r="B57" s="4"/>
      <c r="C57" s="4"/>
      <c r="D57" s="4"/>
      <c r="E57" s="4"/>
      <c r="F57" s="4"/>
      <c r="G57" s="4"/>
      <c r="H57" s="4"/>
    </row>
    <row r="58" spans="1:8" ht="14.25" customHeight="1">
      <c r="A58" s="4"/>
      <c r="B58" s="4"/>
      <c r="C58" s="4"/>
      <c r="D58" s="4"/>
      <c r="E58" s="4"/>
      <c r="F58" s="4"/>
      <c r="G58" s="4"/>
      <c r="H58" s="4"/>
    </row>
    <row r="59" spans="1:8" ht="14.25" customHeight="1">
      <c r="A59" s="4"/>
      <c r="B59" s="4"/>
      <c r="C59" s="4"/>
      <c r="D59" s="4"/>
      <c r="E59" s="4"/>
      <c r="F59" s="4"/>
      <c r="G59" s="4"/>
      <c r="H59" s="4"/>
    </row>
    <row r="60" spans="1:8" ht="14.25" customHeight="1">
      <c r="A60" s="4"/>
      <c r="B60" s="4"/>
      <c r="C60" s="4"/>
      <c r="D60" s="4"/>
      <c r="E60" s="4"/>
      <c r="F60" s="4"/>
      <c r="G60" s="4"/>
      <c r="H60" s="4"/>
    </row>
  </sheetData>
  <mergeCells count="24">
    <mergeCell ref="A25:E25"/>
    <mergeCell ref="A26:E26"/>
    <mergeCell ref="A27:E27"/>
    <mergeCell ref="A22:E22"/>
    <mergeCell ref="A9:F9"/>
    <mergeCell ref="A10:F10"/>
    <mergeCell ref="A23:E23"/>
    <mergeCell ref="A24:E24"/>
    <mergeCell ref="A1:F1"/>
    <mergeCell ref="A2:G2"/>
    <mergeCell ref="A4:C4"/>
    <mergeCell ref="A5:C5"/>
    <mergeCell ref="A34:F34"/>
    <mergeCell ref="A12:F12"/>
    <mergeCell ref="A15:F15"/>
    <mergeCell ref="A16:F16"/>
    <mergeCell ref="A11:F11"/>
    <mergeCell ref="A29:F32"/>
    <mergeCell ref="A28:F28"/>
    <mergeCell ref="A13:F13"/>
    <mergeCell ref="A14:F14"/>
    <mergeCell ref="A19:E19"/>
    <mergeCell ref="A20:E20"/>
    <mergeCell ref="A21:E21"/>
  </mergeCells>
  <dataValidations count="1">
    <dataValidation type="list" sqref="B28 B46" xr:uid="{00000000-0002-0000-0000-000000000000}">
      <formula1>"Weekly,Every paycheck,Twice monthly,Monthly"</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60"/>
  <sheetViews>
    <sheetView workbookViewId="0">
      <selection activeCell="A3" sqref="A3:F3"/>
    </sheetView>
  </sheetViews>
  <sheetFormatPr defaultRowHeight="14.25"/>
  <cols>
    <col min="1" max="6" width="18" customWidth="1"/>
  </cols>
  <sheetData>
    <row r="1" spans="1:26" ht="20.25">
      <c r="A1" s="56" t="s">
        <v>46</v>
      </c>
      <c r="B1" s="57"/>
      <c r="C1" s="57"/>
      <c r="D1" s="57"/>
      <c r="E1" s="57"/>
      <c r="F1" s="57"/>
      <c r="G1" s="16"/>
      <c r="H1" s="16"/>
      <c r="I1" s="1"/>
      <c r="J1" s="1"/>
      <c r="K1" s="1"/>
      <c r="L1" s="1"/>
      <c r="M1" s="1"/>
      <c r="N1" s="1"/>
      <c r="O1" s="1"/>
      <c r="P1" s="1"/>
      <c r="Q1" s="1"/>
      <c r="R1" s="1"/>
      <c r="S1" s="1"/>
      <c r="T1" s="1"/>
      <c r="U1" s="1"/>
      <c r="V1" s="1"/>
      <c r="W1" s="1"/>
      <c r="X1" s="1"/>
      <c r="Y1" s="1"/>
      <c r="Z1" s="1"/>
    </row>
    <row r="2" spans="1:26" ht="14.25" customHeight="1">
      <c r="A2" s="4"/>
      <c r="B2" s="4"/>
      <c r="C2" s="4"/>
      <c r="D2" s="4"/>
      <c r="E2" s="4"/>
      <c r="F2" s="4"/>
      <c r="G2" s="4"/>
      <c r="H2" s="4"/>
    </row>
    <row r="3" spans="1:26" ht="14.25" customHeight="1">
      <c r="A3" s="44" t="s">
        <v>47</v>
      </c>
      <c r="B3" s="44" t="s">
        <v>48</v>
      </c>
      <c r="C3" s="44" t="s">
        <v>49</v>
      </c>
      <c r="D3" s="44" t="s">
        <v>50</v>
      </c>
      <c r="E3" s="44" t="s">
        <v>51</v>
      </c>
      <c r="F3" s="44" t="s">
        <v>52</v>
      </c>
      <c r="G3" s="4"/>
      <c r="H3" s="4"/>
    </row>
    <row r="4" spans="1:26" ht="14.25" customHeight="1">
      <c r="A4" s="4">
        <f>1</f>
        <v>1</v>
      </c>
      <c r="B4" s="17">
        <f>'Start Here'!$B$42</f>
        <v>750</v>
      </c>
      <c r="C4" s="17">
        <f>'Start Here'!$B$43</f>
        <v>100</v>
      </c>
      <c r="D4" s="17">
        <f t="shared" ref="D4:D27" si="0">B4+C4</f>
        <v>850</v>
      </c>
      <c r="E4" s="17">
        <f>MAX(0,'Start Here'!$B$44-D4)</f>
        <v>150</v>
      </c>
      <c r="F4" s="18">
        <f>IF('Start Here'!$B$44&gt;0,D4/'Start Here'!$B$44,0)</f>
        <v>0.85</v>
      </c>
      <c r="G4" s="4"/>
      <c r="H4" s="4"/>
    </row>
    <row r="5" spans="1:26" ht="14.25" customHeight="1">
      <c r="A5" s="4">
        <f t="shared" ref="A5:A27" si="1">A4+1</f>
        <v>2</v>
      </c>
      <c r="B5" s="17">
        <f t="shared" ref="B5:B27" si="2">D4</f>
        <v>850</v>
      </c>
      <c r="C5" s="17">
        <f>'Start Here'!$B$43</f>
        <v>100</v>
      </c>
      <c r="D5" s="17">
        <f t="shared" si="0"/>
        <v>950</v>
      </c>
      <c r="E5" s="17">
        <f>MAX(0,'Start Here'!$B$44-D5)</f>
        <v>50</v>
      </c>
      <c r="F5" s="18">
        <f>IF('Start Here'!$B$44&gt;0,D5/'Start Here'!$B$44,0)</f>
        <v>0.95</v>
      </c>
      <c r="G5" s="4"/>
      <c r="H5" s="4"/>
    </row>
    <row r="6" spans="1:26" ht="14.25" customHeight="1">
      <c r="A6" s="4">
        <f t="shared" si="1"/>
        <v>3</v>
      </c>
      <c r="B6" s="17">
        <f t="shared" si="2"/>
        <v>950</v>
      </c>
      <c r="C6" s="17">
        <f>'Start Here'!$B$43</f>
        <v>100</v>
      </c>
      <c r="D6" s="17">
        <f t="shared" si="0"/>
        <v>1050</v>
      </c>
      <c r="E6" s="17">
        <f>MAX(0,'Start Here'!$B$44-D6)</f>
        <v>0</v>
      </c>
      <c r="F6" s="18">
        <f>IF('Start Here'!$B$44&gt;0,D6/'Start Here'!$B$44,0)</f>
        <v>1.05</v>
      </c>
      <c r="G6" s="4"/>
      <c r="H6" s="4"/>
    </row>
    <row r="7" spans="1:26" ht="14.25" customHeight="1">
      <c r="A7" s="4">
        <f t="shared" si="1"/>
        <v>4</v>
      </c>
      <c r="B7" s="17">
        <f t="shared" si="2"/>
        <v>1050</v>
      </c>
      <c r="C7" s="17">
        <f>'Start Here'!$B$43</f>
        <v>100</v>
      </c>
      <c r="D7" s="17">
        <f t="shared" si="0"/>
        <v>1150</v>
      </c>
      <c r="E7" s="17">
        <f>MAX(0,'Start Here'!$B$44-D7)</f>
        <v>0</v>
      </c>
      <c r="F7" s="18">
        <f>IF('Start Here'!$B$44&gt;0,D7/'Start Here'!$B$44,0)</f>
        <v>1.1499999999999999</v>
      </c>
      <c r="G7" s="4"/>
      <c r="H7" s="4"/>
    </row>
    <row r="8" spans="1:26" ht="14.25" customHeight="1">
      <c r="A8" s="4">
        <f t="shared" si="1"/>
        <v>5</v>
      </c>
      <c r="B8" s="17">
        <f t="shared" si="2"/>
        <v>1150</v>
      </c>
      <c r="C8" s="17">
        <f>'Start Here'!$B$43</f>
        <v>100</v>
      </c>
      <c r="D8" s="17">
        <f t="shared" si="0"/>
        <v>1250</v>
      </c>
      <c r="E8" s="17">
        <f>MAX(0,'Start Here'!$B$44-D8)</f>
        <v>0</v>
      </c>
      <c r="F8" s="18">
        <f>IF('Start Here'!$B$44&gt;0,D8/'Start Here'!$B$44,0)</f>
        <v>1.25</v>
      </c>
      <c r="G8" s="4"/>
      <c r="H8" s="4"/>
    </row>
    <row r="9" spans="1:26" ht="14.25" customHeight="1">
      <c r="A9" s="4">
        <f t="shared" si="1"/>
        <v>6</v>
      </c>
      <c r="B9" s="17">
        <f t="shared" si="2"/>
        <v>1250</v>
      </c>
      <c r="C9" s="17">
        <f>'Start Here'!$B$43</f>
        <v>100</v>
      </c>
      <c r="D9" s="17">
        <f t="shared" si="0"/>
        <v>1350</v>
      </c>
      <c r="E9" s="17">
        <f>MAX(0,'Start Here'!$B$44-D9)</f>
        <v>0</v>
      </c>
      <c r="F9" s="18">
        <f>IF('Start Here'!$B$44&gt;0,D9/'Start Here'!$B$44,0)</f>
        <v>1.35</v>
      </c>
      <c r="G9" s="4"/>
      <c r="H9" s="4"/>
    </row>
    <row r="10" spans="1:26" ht="14.25" customHeight="1">
      <c r="A10" s="4">
        <f t="shared" si="1"/>
        <v>7</v>
      </c>
      <c r="B10" s="17">
        <f t="shared" si="2"/>
        <v>1350</v>
      </c>
      <c r="C10" s="17">
        <f>'Start Here'!$B$43</f>
        <v>100</v>
      </c>
      <c r="D10" s="17">
        <f t="shared" si="0"/>
        <v>1450</v>
      </c>
      <c r="E10" s="17">
        <f>MAX(0,'Start Here'!$B$44-D10)</f>
        <v>0</v>
      </c>
      <c r="F10" s="18">
        <f>IF('Start Here'!$B$44&gt;0,D10/'Start Here'!$B$44,0)</f>
        <v>1.45</v>
      </c>
      <c r="G10" s="4"/>
      <c r="H10" s="4"/>
    </row>
    <row r="11" spans="1:26" ht="14.25" customHeight="1">
      <c r="A11" s="4">
        <f t="shared" si="1"/>
        <v>8</v>
      </c>
      <c r="B11" s="17">
        <f t="shared" si="2"/>
        <v>1450</v>
      </c>
      <c r="C11" s="17">
        <f>'Start Here'!$B$43</f>
        <v>100</v>
      </c>
      <c r="D11" s="17">
        <f t="shared" si="0"/>
        <v>1550</v>
      </c>
      <c r="E11" s="17">
        <f>MAX(0,'Start Here'!$B$44-D11)</f>
        <v>0</v>
      </c>
      <c r="F11" s="18">
        <f>IF('Start Here'!$B$44&gt;0,D11/'Start Here'!$B$44,0)</f>
        <v>1.55</v>
      </c>
      <c r="G11" s="4"/>
      <c r="H11" s="4"/>
    </row>
    <row r="12" spans="1:26" ht="14.25" customHeight="1">
      <c r="A12" s="4">
        <f t="shared" si="1"/>
        <v>9</v>
      </c>
      <c r="B12" s="17">
        <f t="shared" si="2"/>
        <v>1550</v>
      </c>
      <c r="C12" s="17">
        <f>'Start Here'!$B$43</f>
        <v>100</v>
      </c>
      <c r="D12" s="17">
        <f t="shared" si="0"/>
        <v>1650</v>
      </c>
      <c r="E12" s="17">
        <f>MAX(0,'Start Here'!$B$44-D12)</f>
        <v>0</v>
      </c>
      <c r="F12" s="18">
        <f>IF('Start Here'!$B$44&gt;0,D12/'Start Here'!$B$44,0)</f>
        <v>1.65</v>
      </c>
      <c r="G12" s="4"/>
      <c r="H12" s="4"/>
    </row>
    <row r="13" spans="1:26" ht="14.25" customHeight="1">
      <c r="A13" s="4">
        <f t="shared" si="1"/>
        <v>10</v>
      </c>
      <c r="B13" s="17">
        <f t="shared" si="2"/>
        <v>1650</v>
      </c>
      <c r="C13" s="17">
        <f>'Start Here'!$B$43</f>
        <v>100</v>
      </c>
      <c r="D13" s="17">
        <f t="shared" si="0"/>
        <v>1750</v>
      </c>
      <c r="E13" s="17">
        <f>MAX(0,'Start Here'!$B$44-D13)</f>
        <v>0</v>
      </c>
      <c r="F13" s="18">
        <f>IF('Start Here'!$B$44&gt;0,D13/'Start Here'!$B$44,0)</f>
        <v>1.75</v>
      </c>
      <c r="G13" s="4"/>
      <c r="H13" s="4"/>
    </row>
    <row r="14" spans="1:26" ht="14.25" customHeight="1">
      <c r="A14" s="4">
        <f t="shared" si="1"/>
        <v>11</v>
      </c>
      <c r="B14" s="17">
        <f t="shared" si="2"/>
        <v>1750</v>
      </c>
      <c r="C14" s="17">
        <f>'Start Here'!$B$43</f>
        <v>100</v>
      </c>
      <c r="D14" s="17">
        <f t="shared" si="0"/>
        <v>1850</v>
      </c>
      <c r="E14" s="17">
        <f>MAX(0,'Start Here'!$B$44-D14)</f>
        <v>0</v>
      </c>
      <c r="F14" s="18">
        <f>IF('Start Here'!$B$44&gt;0,D14/'Start Here'!$B$44,0)</f>
        <v>1.85</v>
      </c>
      <c r="G14" s="4"/>
      <c r="H14" s="4"/>
    </row>
    <row r="15" spans="1:26" ht="14.25" customHeight="1">
      <c r="A15" s="4">
        <f t="shared" si="1"/>
        <v>12</v>
      </c>
      <c r="B15" s="17">
        <f t="shared" si="2"/>
        <v>1850</v>
      </c>
      <c r="C15" s="17">
        <f>'Start Here'!$B$43</f>
        <v>100</v>
      </c>
      <c r="D15" s="17">
        <f t="shared" si="0"/>
        <v>1950</v>
      </c>
      <c r="E15" s="17">
        <f>MAX(0,'Start Here'!$B$44-D15)</f>
        <v>0</v>
      </c>
      <c r="F15" s="18">
        <f>IF('Start Here'!$B$44&gt;0,D15/'Start Here'!$B$44,0)</f>
        <v>1.95</v>
      </c>
      <c r="G15" s="4"/>
      <c r="H15" s="4"/>
    </row>
    <row r="16" spans="1:26" ht="14.25" customHeight="1">
      <c r="A16" s="4">
        <f t="shared" si="1"/>
        <v>13</v>
      </c>
      <c r="B16" s="17">
        <f t="shared" si="2"/>
        <v>1950</v>
      </c>
      <c r="C16" s="17">
        <f>'Start Here'!$B$43</f>
        <v>100</v>
      </c>
      <c r="D16" s="17">
        <f t="shared" si="0"/>
        <v>2050</v>
      </c>
      <c r="E16" s="17">
        <f>MAX(0,'Start Here'!$B$44-D16)</f>
        <v>0</v>
      </c>
      <c r="F16" s="18">
        <f>IF('Start Here'!$B$44&gt;0,D16/'Start Here'!$B$44,0)</f>
        <v>2.0499999999999998</v>
      </c>
      <c r="G16" s="4"/>
      <c r="H16" s="4"/>
    </row>
    <row r="17" spans="1:8" ht="14.25" customHeight="1">
      <c r="A17" s="4">
        <f t="shared" si="1"/>
        <v>14</v>
      </c>
      <c r="B17" s="17">
        <f t="shared" si="2"/>
        <v>2050</v>
      </c>
      <c r="C17" s="17">
        <f>'Start Here'!$B$43</f>
        <v>100</v>
      </c>
      <c r="D17" s="17">
        <f t="shared" si="0"/>
        <v>2150</v>
      </c>
      <c r="E17" s="17">
        <f>MAX(0,'Start Here'!$B$44-D17)</f>
        <v>0</v>
      </c>
      <c r="F17" s="18">
        <f>IF('Start Here'!$B$44&gt;0,D17/'Start Here'!$B$44,0)</f>
        <v>2.15</v>
      </c>
      <c r="G17" s="4"/>
      <c r="H17" s="4"/>
    </row>
    <row r="18" spans="1:8" ht="14.25" customHeight="1">
      <c r="A18" s="4">
        <f t="shared" si="1"/>
        <v>15</v>
      </c>
      <c r="B18" s="17">
        <f t="shared" si="2"/>
        <v>2150</v>
      </c>
      <c r="C18" s="17">
        <f>'Start Here'!$B$43</f>
        <v>100</v>
      </c>
      <c r="D18" s="17">
        <f t="shared" si="0"/>
        <v>2250</v>
      </c>
      <c r="E18" s="17">
        <f>MAX(0,'Start Here'!$B$44-D18)</f>
        <v>0</v>
      </c>
      <c r="F18" s="18">
        <f>IF('Start Here'!$B$44&gt;0,D18/'Start Here'!$B$44,0)</f>
        <v>2.25</v>
      </c>
      <c r="G18" s="4"/>
      <c r="H18" s="4"/>
    </row>
    <row r="19" spans="1:8" ht="14.25" customHeight="1">
      <c r="A19" s="4">
        <f t="shared" si="1"/>
        <v>16</v>
      </c>
      <c r="B19" s="17">
        <f t="shared" si="2"/>
        <v>2250</v>
      </c>
      <c r="C19" s="17">
        <f>'Start Here'!$B$43</f>
        <v>100</v>
      </c>
      <c r="D19" s="17">
        <f t="shared" si="0"/>
        <v>2350</v>
      </c>
      <c r="E19" s="17">
        <f>MAX(0,'Start Here'!$B$44-D19)</f>
        <v>0</v>
      </c>
      <c r="F19" s="18">
        <f>IF('Start Here'!$B$44&gt;0,D19/'Start Here'!$B$44,0)</f>
        <v>2.35</v>
      </c>
      <c r="G19" s="4"/>
      <c r="H19" s="4"/>
    </row>
    <row r="20" spans="1:8" ht="14.25" customHeight="1">
      <c r="A20" s="4">
        <f t="shared" si="1"/>
        <v>17</v>
      </c>
      <c r="B20" s="17">
        <f t="shared" si="2"/>
        <v>2350</v>
      </c>
      <c r="C20" s="17">
        <f>'Start Here'!$B$43</f>
        <v>100</v>
      </c>
      <c r="D20" s="17">
        <f t="shared" si="0"/>
        <v>2450</v>
      </c>
      <c r="E20" s="17">
        <f>MAX(0,'Start Here'!$B$44-D20)</f>
        <v>0</v>
      </c>
      <c r="F20" s="18">
        <f>IF('Start Here'!$B$44&gt;0,D20/'Start Here'!$B$44,0)</f>
        <v>2.4500000000000002</v>
      </c>
      <c r="G20" s="4"/>
      <c r="H20" s="4"/>
    </row>
    <row r="21" spans="1:8" ht="14.25" customHeight="1">
      <c r="A21" s="4">
        <f t="shared" si="1"/>
        <v>18</v>
      </c>
      <c r="B21" s="17">
        <f t="shared" si="2"/>
        <v>2450</v>
      </c>
      <c r="C21" s="17">
        <f>'Start Here'!$B$43</f>
        <v>100</v>
      </c>
      <c r="D21" s="17">
        <f t="shared" si="0"/>
        <v>2550</v>
      </c>
      <c r="E21" s="17">
        <f>MAX(0,'Start Here'!$B$44-D21)</f>
        <v>0</v>
      </c>
      <c r="F21" s="18">
        <f>IF('Start Here'!$B$44&gt;0,D21/'Start Here'!$B$44,0)</f>
        <v>2.5499999999999998</v>
      </c>
      <c r="G21" s="4"/>
      <c r="H21" s="4"/>
    </row>
    <row r="22" spans="1:8" ht="14.25" customHeight="1">
      <c r="A22" s="4">
        <f t="shared" si="1"/>
        <v>19</v>
      </c>
      <c r="B22" s="17">
        <f t="shared" si="2"/>
        <v>2550</v>
      </c>
      <c r="C22" s="17">
        <f>'Start Here'!$B$43</f>
        <v>100</v>
      </c>
      <c r="D22" s="17">
        <f t="shared" si="0"/>
        <v>2650</v>
      </c>
      <c r="E22" s="17">
        <f>MAX(0,'Start Here'!$B$44-D22)</f>
        <v>0</v>
      </c>
      <c r="F22" s="18">
        <f>IF('Start Here'!$B$44&gt;0,D22/'Start Here'!$B$44,0)</f>
        <v>2.65</v>
      </c>
      <c r="G22" s="4"/>
      <c r="H22" s="4"/>
    </row>
    <row r="23" spans="1:8" ht="14.25" customHeight="1">
      <c r="A23" s="4">
        <f t="shared" si="1"/>
        <v>20</v>
      </c>
      <c r="B23" s="17">
        <f t="shared" si="2"/>
        <v>2650</v>
      </c>
      <c r="C23" s="17">
        <f>'Start Here'!$B$43</f>
        <v>100</v>
      </c>
      <c r="D23" s="17">
        <f t="shared" si="0"/>
        <v>2750</v>
      </c>
      <c r="E23" s="17">
        <f>MAX(0,'Start Here'!$B$44-D23)</f>
        <v>0</v>
      </c>
      <c r="F23" s="18">
        <f>IF('Start Here'!$B$44&gt;0,D23/'Start Here'!$B$44,0)</f>
        <v>2.75</v>
      </c>
      <c r="G23" s="4"/>
      <c r="H23" s="4"/>
    </row>
    <row r="24" spans="1:8" ht="14.25" customHeight="1">
      <c r="A24" s="4">
        <f t="shared" si="1"/>
        <v>21</v>
      </c>
      <c r="B24" s="17">
        <f t="shared" si="2"/>
        <v>2750</v>
      </c>
      <c r="C24" s="17">
        <f>'Start Here'!$B$43</f>
        <v>100</v>
      </c>
      <c r="D24" s="17">
        <f t="shared" si="0"/>
        <v>2850</v>
      </c>
      <c r="E24" s="17">
        <f>MAX(0,'Start Here'!$B$44-D24)</f>
        <v>0</v>
      </c>
      <c r="F24" s="18">
        <f>IF('Start Here'!$B$44&gt;0,D24/'Start Here'!$B$44,0)</f>
        <v>2.85</v>
      </c>
      <c r="G24" s="4"/>
      <c r="H24" s="4"/>
    </row>
    <row r="25" spans="1:8" ht="14.25" customHeight="1">
      <c r="A25" s="4">
        <f t="shared" si="1"/>
        <v>22</v>
      </c>
      <c r="B25" s="17">
        <f t="shared" si="2"/>
        <v>2850</v>
      </c>
      <c r="C25" s="17">
        <f>'Start Here'!$B$43</f>
        <v>100</v>
      </c>
      <c r="D25" s="17">
        <f t="shared" si="0"/>
        <v>2950</v>
      </c>
      <c r="E25" s="17">
        <f>MAX(0,'Start Here'!$B$44-D25)</f>
        <v>0</v>
      </c>
      <c r="F25" s="18">
        <f>IF('Start Here'!$B$44&gt;0,D25/'Start Here'!$B$44,0)</f>
        <v>2.95</v>
      </c>
      <c r="G25" s="4"/>
      <c r="H25" s="4"/>
    </row>
    <row r="26" spans="1:8" ht="14.25" customHeight="1">
      <c r="A26" s="4">
        <f t="shared" si="1"/>
        <v>23</v>
      </c>
      <c r="B26" s="17">
        <f t="shared" si="2"/>
        <v>2950</v>
      </c>
      <c r="C26" s="17">
        <f>'Start Here'!$B$43</f>
        <v>100</v>
      </c>
      <c r="D26" s="17">
        <f t="shared" si="0"/>
        <v>3050</v>
      </c>
      <c r="E26" s="17">
        <f>MAX(0,'Start Here'!$B$44-D26)</f>
        <v>0</v>
      </c>
      <c r="F26" s="18">
        <f>IF('Start Here'!$B$44&gt;0,D26/'Start Here'!$B$44,0)</f>
        <v>3.05</v>
      </c>
      <c r="G26" s="4"/>
      <c r="H26" s="4"/>
    </row>
    <row r="27" spans="1:8" ht="14.25" customHeight="1">
      <c r="A27" s="4">
        <f t="shared" si="1"/>
        <v>24</v>
      </c>
      <c r="B27" s="17">
        <f t="shared" si="2"/>
        <v>3050</v>
      </c>
      <c r="C27" s="17">
        <f>'Start Here'!$B$43</f>
        <v>100</v>
      </c>
      <c r="D27" s="17">
        <f t="shared" si="0"/>
        <v>3150</v>
      </c>
      <c r="E27" s="17">
        <f>MAX(0,'Start Here'!$B$44-D27)</f>
        <v>0</v>
      </c>
      <c r="F27" s="18">
        <f>IF('Start Here'!$B$44&gt;0,D27/'Start Here'!$B$44,0)</f>
        <v>3.15</v>
      </c>
      <c r="G27" s="4"/>
      <c r="H27" s="4"/>
    </row>
    <row r="28" spans="1:8" ht="14.25" customHeight="1">
      <c r="A28" s="4"/>
      <c r="B28" s="4"/>
      <c r="C28" s="4"/>
      <c r="D28" s="4"/>
      <c r="E28" s="4"/>
      <c r="F28" s="4"/>
      <c r="G28" s="4"/>
      <c r="H28" s="4"/>
    </row>
    <row r="29" spans="1:8" ht="14.25" customHeight="1">
      <c r="A29" s="4"/>
      <c r="B29" s="4"/>
      <c r="C29" s="4"/>
      <c r="D29" s="4"/>
      <c r="E29" s="4"/>
      <c r="F29" s="4"/>
      <c r="G29" s="4"/>
      <c r="H29" s="4"/>
    </row>
    <row r="30" spans="1:8" ht="14.25" customHeight="1">
      <c r="A30" s="4"/>
      <c r="B30" s="4"/>
      <c r="C30" s="4"/>
      <c r="D30" s="4"/>
      <c r="E30" s="4"/>
      <c r="F30" s="4"/>
      <c r="G30" s="4"/>
      <c r="H30" s="4"/>
    </row>
    <row r="31" spans="1:8" ht="14.25" customHeight="1">
      <c r="A31" s="4"/>
      <c r="B31" s="4"/>
      <c r="C31" s="4"/>
      <c r="D31" s="4"/>
      <c r="E31" s="4"/>
      <c r="F31" s="4"/>
      <c r="G31" s="4"/>
      <c r="H31" s="4"/>
    </row>
    <row r="32" spans="1:8" ht="14.25" customHeight="1">
      <c r="A32" s="4"/>
      <c r="B32" s="4"/>
      <c r="C32" s="4"/>
      <c r="D32" s="4"/>
      <c r="E32" s="4"/>
      <c r="F32" s="4"/>
      <c r="G32" s="4"/>
      <c r="H32" s="4"/>
    </row>
    <row r="33" spans="1:8" ht="14.25" customHeight="1">
      <c r="A33" s="4"/>
      <c r="B33" s="4"/>
      <c r="C33" s="4"/>
      <c r="D33" s="4"/>
      <c r="E33" s="4"/>
      <c r="F33" s="4"/>
      <c r="G33" s="4"/>
      <c r="H33" s="4"/>
    </row>
    <row r="34" spans="1:8" ht="14.25" customHeight="1">
      <c r="A34" s="4"/>
      <c r="B34" s="4"/>
      <c r="C34" s="4"/>
      <c r="D34" s="4"/>
      <c r="E34" s="4"/>
      <c r="F34" s="4"/>
      <c r="G34" s="4"/>
      <c r="H34" s="4"/>
    </row>
    <row r="35" spans="1:8" ht="14.25" customHeight="1">
      <c r="A35" s="4"/>
      <c r="B35" s="4"/>
      <c r="C35" s="4"/>
      <c r="D35" s="4"/>
      <c r="E35" s="4"/>
      <c r="F35" s="4"/>
      <c r="G35" s="4"/>
      <c r="H35" s="4"/>
    </row>
    <row r="36" spans="1:8" ht="14.25" customHeight="1">
      <c r="A36" s="4"/>
      <c r="B36" s="4"/>
      <c r="C36" s="4"/>
      <c r="D36" s="4"/>
      <c r="E36" s="4"/>
      <c r="F36" s="4"/>
      <c r="G36" s="4"/>
      <c r="H36" s="4"/>
    </row>
    <row r="37" spans="1:8" ht="14.25" customHeight="1">
      <c r="A37" s="4"/>
      <c r="B37" s="4"/>
      <c r="C37" s="4"/>
      <c r="D37" s="4"/>
      <c r="E37" s="4"/>
      <c r="F37" s="4"/>
      <c r="G37" s="4"/>
      <c r="H37" s="4"/>
    </row>
    <row r="38" spans="1:8" ht="14.25" customHeight="1">
      <c r="A38" s="4"/>
      <c r="B38" s="4"/>
      <c r="C38" s="4"/>
      <c r="D38" s="4"/>
      <c r="E38" s="4"/>
      <c r="F38" s="4"/>
      <c r="G38" s="4"/>
      <c r="H38" s="4"/>
    </row>
    <row r="39" spans="1:8" ht="14.25" customHeight="1">
      <c r="A39" s="4"/>
      <c r="B39" s="4"/>
      <c r="C39" s="4"/>
      <c r="D39" s="4"/>
      <c r="E39" s="4"/>
      <c r="F39" s="4"/>
      <c r="G39" s="4"/>
      <c r="H39" s="4"/>
    </row>
    <row r="40" spans="1:8" ht="14.25" customHeight="1">
      <c r="A40" s="4"/>
      <c r="B40" s="4"/>
      <c r="C40" s="4"/>
      <c r="D40" s="4"/>
      <c r="E40" s="4"/>
      <c r="F40" s="4"/>
      <c r="G40" s="4"/>
      <c r="H40" s="4"/>
    </row>
    <row r="41" spans="1:8" ht="14.25" customHeight="1">
      <c r="A41" s="4"/>
      <c r="B41" s="4"/>
      <c r="C41" s="4"/>
      <c r="D41" s="4"/>
      <c r="E41" s="4"/>
      <c r="F41" s="4"/>
      <c r="G41" s="4"/>
      <c r="H41" s="4"/>
    </row>
    <row r="42" spans="1:8" ht="14.25" customHeight="1">
      <c r="A42" s="4"/>
      <c r="B42" s="4"/>
      <c r="C42" s="4"/>
      <c r="D42" s="4"/>
      <c r="E42" s="4"/>
      <c r="F42" s="4"/>
      <c r="G42" s="4"/>
      <c r="H42" s="4"/>
    </row>
    <row r="43" spans="1:8" ht="14.25" customHeight="1">
      <c r="A43" s="4"/>
      <c r="B43" s="4"/>
      <c r="C43" s="4"/>
      <c r="D43" s="4"/>
      <c r="E43" s="4"/>
      <c r="F43" s="4"/>
      <c r="G43" s="4"/>
      <c r="H43" s="4"/>
    </row>
    <row r="44" spans="1:8" ht="14.25" customHeight="1">
      <c r="A44" s="4"/>
      <c r="B44" s="4"/>
      <c r="C44" s="4"/>
      <c r="D44" s="4"/>
      <c r="E44" s="4"/>
      <c r="F44" s="4"/>
      <c r="G44" s="4"/>
      <c r="H44" s="4"/>
    </row>
    <row r="45" spans="1:8" ht="14.25" customHeight="1">
      <c r="A45" s="4"/>
      <c r="B45" s="4"/>
      <c r="C45" s="4"/>
      <c r="D45" s="4"/>
      <c r="E45" s="4"/>
      <c r="F45" s="4"/>
      <c r="G45" s="4"/>
      <c r="H45" s="4"/>
    </row>
    <row r="46" spans="1:8" ht="14.25" customHeight="1">
      <c r="A46" s="4"/>
      <c r="B46" s="4"/>
      <c r="C46" s="4"/>
      <c r="D46" s="4"/>
      <c r="E46" s="4"/>
      <c r="F46" s="4"/>
      <c r="G46" s="4"/>
      <c r="H46" s="4"/>
    </row>
    <row r="47" spans="1:8" ht="14.25" customHeight="1">
      <c r="A47" s="4"/>
      <c r="B47" s="4"/>
      <c r="C47" s="4"/>
      <c r="D47" s="4"/>
      <c r="E47" s="4"/>
      <c r="F47" s="4"/>
      <c r="G47" s="4"/>
      <c r="H47" s="4"/>
    </row>
    <row r="48" spans="1:8" ht="14.25" customHeight="1">
      <c r="A48" s="4"/>
      <c r="B48" s="4"/>
      <c r="C48" s="4"/>
      <c r="D48" s="4"/>
      <c r="E48" s="4"/>
      <c r="F48" s="4"/>
      <c r="G48" s="4"/>
      <c r="H48" s="4"/>
    </row>
    <row r="49" spans="1:8" ht="14.25" customHeight="1">
      <c r="A49" s="4"/>
      <c r="B49" s="4"/>
      <c r="C49" s="4"/>
      <c r="D49" s="4"/>
      <c r="E49" s="4"/>
      <c r="F49" s="4"/>
      <c r="G49" s="4"/>
      <c r="H49" s="4"/>
    </row>
    <row r="50" spans="1:8" ht="14.25" customHeight="1">
      <c r="A50" s="4"/>
      <c r="B50" s="4"/>
      <c r="C50" s="4"/>
      <c r="D50" s="4"/>
      <c r="E50" s="4"/>
      <c r="F50" s="4"/>
      <c r="G50" s="4"/>
      <c r="H50" s="4"/>
    </row>
    <row r="51" spans="1:8" ht="14.25" customHeight="1">
      <c r="A51" s="4"/>
      <c r="B51" s="4"/>
      <c r="C51" s="4"/>
      <c r="D51" s="4"/>
      <c r="E51" s="4"/>
      <c r="F51" s="4"/>
      <c r="G51" s="4"/>
      <c r="H51" s="4"/>
    </row>
    <row r="52" spans="1:8" ht="14.25" customHeight="1">
      <c r="A52" s="4"/>
      <c r="B52" s="4"/>
      <c r="C52" s="4"/>
      <c r="D52" s="4"/>
      <c r="E52" s="4"/>
      <c r="F52" s="4"/>
      <c r="G52" s="4"/>
      <c r="H52" s="4"/>
    </row>
    <row r="53" spans="1:8" ht="14.25" customHeight="1">
      <c r="A53" s="4"/>
      <c r="B53" s="4"/>
      <c r="C53" s="4"/>
      <c r="D53" s="4"/>
      <c r="E53" s="4"/>
      <c r="F53" s="4"/>
      <c r="G53" s="4"/>
      <c r="H53" s="4"/>
    </row>
    <row r="54" spans="1:8" ht="14.25" customHeight="1">
      <c r="A54" s="4"/>
      <c r="B54" s="4"/>
      <c r="C54" s="4"/>
      <c r="D54" s="4"/>
      <c r="E54" s="4"/>
      <c r="F54" s="4"/>
      <c r="G54" s="4"/>
      <c r="H54" s="4"/>
    </row>
    <row r="55" spans="1:8" ht="14.25" customHeight="1">
      <c r="A55" s="4"/>
      <c r="B55" s="4"/>
      <c r="C55" s="4"/>
      <c r="D55" s="4"/>
      <c r="E55" s="4"/>
      <c r="F55" s="4"/>
      <c r="G55" s="4"/>
      <c r="H55" s="4"/>
    </row>
    <row r="56" spans="1:8" ht="14.25" customHeight="1">
      <c r="A56" s="4"/>
      <c r="B56" s="4"/>
      <c r="C56" s="4"/>
      <c r="D56" s="4"/>
      <c r="E56" s="4"/>
      <c r="F56" s="4"/>
      <c r="G56" s="4"/>
      <c r="H56" s="4"/>
    </row>
    <row r="57" spans="1:8" ht="14.25" customHeight="1">
      <c r="A57" s="4"/>
      <c r="B57" s="4"/>
      <c r="C57" s="4"/>
      <c r="D57" s="4"/>
      <c r="E57" s="4"/>
      <c r="F57" s="4"/>
      <c r="G57" s="4"/>
      <c r="H57" s="4"/>
    </row>
    <row r="58" spans="1:8" ht="14.25" customHeight="1">
      <c r="A58" s="4"/>
      <c r="B58" s="4"/>
      <c r="C58" s="4"/>
      <c r="D58" s="4"/>
      <c r="E58" s="4"/>
      <c r="F58" s="4"/>
      <c r="G58" s="4"/>
      <c r="H58" s="4"/>
    </row>
    <row r="59" spans="1:8" ht="14.25" customHeight="1">
      <c r="A59" s="4"/>
      <c r="B59" s="4"/>
      <c r="C59" s="4"/>
      <c r="D59" s="4"/>
      <c r="E59" s="4"/>
      <c r="F59" s="4"/>
      <c r="G59" s="4"/>
      <c r="H59" s="4"/>
    </row>
    <row r="60" spans="1:8" ht="14.25" customHeight="1">
      <c r="A60" s="4"/>
      <c r="B60" s="4"/>
      <c r="C60" s="4"/>
      <c r="D60" s="4"/>
      <c r="E60" s="4"/>
      <c r="F60" s="4"/>
      <c r="G60" s="4"/>
      <c r="H60" s="4"/>
    </row>
  </sheetData>
  <mergeCells count="1">
    <mergeCell ref="A1:F1"/>
  </mergeCells>
  <conditionalFormatting sqref="F4:F27">
    <cfRule type="dataBar" priority="1">
      <dataBar>
        <cfvo type="min"/>
        <cfvo type="max"/>
        <color rgb="FF22C55E"/>
      </dataBar>
    </cfRule>
    <cfRule type="dataBar" priority="2">
      <dataBar>
        <cfvo type="min"/>
        <cfvo type="max"/>
        <color rgb="FF22C55E"/>
      </dataBar>
    </cfRule>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60"/>
  <sheetViews>
    <sheetView workbookViewId="0">
      <selection activeCell="H30" sqref="H30"/>
    </sheetView>
  </sheetViews>
  <sheetFormatPr defaultRowHeight="14.25"/>
  <cols>
    <col min="1" max="6" width="16" customWidth="1"/>
  </cols>
  <sheetData>
    <row r="1" spans="1:26" ht="20.25">
      <c r="A1" s="56" t="s">
        <v>53</v>
      </c>
      <c r="B1" s="57"/>
      <c r="C1" s="57"/>
      <c r="D1" s="57"/>
      <c r="E1" s="57"/>
      <c r="F1" s="57"/>
      <c r="G1" s="16"/>
      <c r="H1" s="16"/>
      <c r="I1" s="1"/>
      <c r="J1" s="1"/>
      <c r="K1" s="1"/>
      <c r="L1" s="1"/>
      <c r="M1" s="1"/>
      <c r="N1" s="1"/>
      <c r="O1" s="1"/>
      <c r="P1" s="1"/>
      <c r="Q1" s="1"/>
      <c r="R1" s="1"/>
      <c r="S1" s="1"/>
      <c r="T1" s="1"/>
      <c r="U1" s="1"/>
      <c r="V1" s="1"/>
      <c r="W1" s="1"/>
      <c r="X1" s="1"/>
      <c r="Y1" s="1"/>
      <c r="Z1" s="1"/>
    </row>
    <row r="2" spans="1:26" ht="14.25" customHeight="1">
      <c r="A2" s="4"/>
      <c r="B2" s="4"/>
      <c r="C2" s="4"/>
      <c r="D2" s="4"/>
      <c r="E2" s="4"/>
      <c r="F2" s="4"/>
      <c r="G2" s="4"/>
      <c r="H2" s="4"/>
    </row>
    <row r="3" spans="1:26" ht="14.25" customHeight="1">
      <c r="A3" s="44" t="s">
        <v>47</v>
      </c>
      <c r="B3" s="44" t="s">
        <v>54</v>
      </c>
      <c r="C3" s="44" t="s">
        <v>55</v>
      </c>
      <c r="D3" s="44" t="s">
        <v>56</v>
      </c>
      <c r="E3" s="44" t="s">
        <v>57</v>
      </c>
      <c r="F3" s="44" t="s">
        <v>58</v>
      </c>
      <c r="G3" s="4"/>
      <c r="H3" s="4"/>
    </row>
    <row r="4" spans="1:26" ht="14.25" customHeight="1">
      <c r="A4" s="4">
        <f>1</f>
        <v>1</v>
      </c>
      <c r="B4" s="17">
        <f t="shared" ref="B4:B27" si="0">A4*25</f>
        <v>25</v>
      </c>
      <c r="C4" s="17">
        <f t="shared" ref="C4:C27" si="1">A4*50</f>
        <v>50</v>
      </c>
      <c r="D4" s="17">
        <f t="shared" ref="D4:D27" si="2">A4*75</f>
        <v>75</v>
      </c>
      <c r="E4" s="17">
        <f t="shared" ref="E4:E27" si="3">A4*100</f>
        <v>100</v>
      </c>
      <c r="F4" s="17">
        <f t="shared" ref="F4:F27" si="4">A4*200</f>
        <v>200</v>
      </c>
      <c r="G4" s="4"/>
      <c r="H4" s="4"/>
    </row>
    <row r="5" spans="1:26" ht="14.25" customHeight="1">
      <c r="A5" s="4">
        <f>2</f>
        <v>2</v>
      </c>
      <c r="B5" s="17">
        <f t="shared" si="0"/>
        <v>50</v>
      </c>
      <c r="C5" s="17">
        <f t="shared" si="1"/>
        <v>100</v>
      </c>
      <c r="D5" s="17">
        <f t="shared" si="2"/>
        <v>150</v>
      </c>
      <c r="E5" s="17">
        <f t="shared" si="3"/>
        <v>200</v>
      </c>
      <c r="F5" s="17">
        <f t="shared" si="4"/>
        <v>400</v>
      </c>
      <c r="G5" s="4"/>
      <c r="H5" s="4"/>
    </row>
    <row r="6" spans="1:26" ht="14.25" customHeight="1">
      <c r="A6" s="4">
        <f>3</f>
        <v>3</v>
      </c>
      <c r="B6" s="17">
        <f t="shared" si="0"/>
        <v>75</v>
      </c>
      <c r="C6" s="17">
        <f t="shared" si="1"/>
        <v>150</v>
      </c>
      <c r="D6" s="17">
        <f t="shared" si="2"/>
        <v>225</v>
      </c>
      <c r="E6" s="17">
        <f t="shared" si="3"/>
        <v>300</v>
      </c>
      <c r="F6" s="17">
        <f t="shared" si="4"/>
        <v>600</v>
      </c>
      <c r="G6" s="4"/>
      <c r="H6" s="4"/>
    </row>
    <row r="7" spans="1:26" ht="14.25" customHeight="1">
      <c r="A7" s="4">
        <f>4</f>
        <v>4</v>
      </c>
      <c r="B7" s="17">
        <f t="shared" si="0"/>
        <v>100</v>
      </c>
      <c r="C7" s="17">
        <f t="shared" si="1"/>
        <v>200</v>
      </c>
      <c r="D7" s="17">
        <f t="shared" si="2"/>
        <v>300</v>
      </c>
      <c r="E7" s="17">
        <f t="shared" si="3"/>
        <v>400</v>
      </c>
      <c r="F7" s="17">
        <f t="shared" si="4"/>
        <v>800</v>
      </c>
      <c r="G7" s="4"/>
      <c r="H7" s="4"/>
    </row>
    <row r="8" spans="1:26" ht="14.25" customHeight="1">
      <c r="A8" s="4">
        <f>5</f>
        <v>5</v>
      </c>
      <c r="B8" s="17">
        <f t="shared" si="0"/>
        <v>125</v>
      </c>
      <c r="C8" s="17">
        <f t="shared" si="1"/>
        <v>250</v>
      </c>
      <c r="D8" s="17">
        <f t="shared" si="2"/>
        <v>375</v>
      </c>
      <c r="E8" s="17">
        <f t="shared" si="3"/>
        <v>500</v>
      </c>
      <c r="F8" s="17">
        <f t="shared" si="4"/>
        <v>1000</v>
      </c>
      <c r="G8" s="4"/>
      <c r="H8" s="4"/>
    </row>
    <row r="9" spans="1:26" ht="14.25" customHeight="1">
      <c r="A9" s="4">
        <f>6</f>
        <v>6</v>
      </c>
      <c r="B9" s="17">
        <f t="shared" si="0"/>
        <v>150</v>
      </c>
      <c r="C9" s="17">
        <f t="shared" si="1"/>
        <v>300</v>
      </c>
      <c r="D9" s="17">
        <f t="shared" si="2"/>
        <v>450</v>
      </c>
      <c r="E9" s="17">
        <f t="shared" si="3"/>
        <v>600</v>
      </c>
      <c r="F9" s="17">
        <f t="shared" si="4"/>
        <v>1200</v>
      </c>
      <c r="G9" s="4"/>
      <c r="H9" s="4"/>
    </row>
    <row r="10" spans="1:26" ht="14.25" customHeight="1">
      <c r="A10" s="4">
        <f>7</f>
        <v>7</v>
      </c>
      <c r="B10" s="17">
        <f t="shared" si="0"/>
        <v>175</v>
      </c>
      <c r="C10" s="17">
        <f t="shared" si="1"/>
        <v>350</v>
      </c>
      <c r="D10" s="17">
        <f t="shared" si="2"/>
        <v>525</v>
      </c>
      <c r="E10" s="17">
        <f t="shared" si="3"/>
        <v>700</v>
      </c>
      <c r="F10" s="17">
        <f t="shared" si="4"/>
        <v>1400</v>
      </c>
      <c r="G10" s="4"/>
      <c r="H10" s="4"/>
    </row>
    <row r="11" spans="1:26" ht="14.25" customHeight="1">
      <c r="A11" s="4">
        <f>8</f>
        <v>8</v>
      </c>
      <c r="B11" s="17">
        <f t="shared" si="0"/>
        <v>200</v>
      </c>
      <c r="C11" s="17">
        <f t="shared" si="1"/>
        <v>400</v>
      </c>
      <c r="D11" s="17">
        <f t="shared" si="2"/>
        <v>600</v>
      </c>
      <c r="E11" s="17">
        <f t="shared" si="3"/>
        <v>800</v>
      </c>
      <c r="F11" s="17">
        <f t="shared" si="4"/>
        <v>1600</v>
      </c>
      <c r="G11" s="4"/>
      <c r="H11" s="4"/>
    </row>
    <row r="12" spans="1:26" ht="14.25" customHeight="1">
      <c r="A12" s="4">
        <f>9</f>
        <v>9</v>
      </c>
      <c r="B12" s="17">
        <f t="shared" si="0"/>
        <v>225</v>
      </c>
      <c r="C12" s="17">
        <f t="shared" si="1"/>
        <v>450</v>
      </c>
      <c r="D12" s="17">
        <f t="shared" si="2"/>
        <v>675</v>
      </c>
      <c r="E12" s="17">
        <f t="shared" si="3"/>
        <v>900</v>
      </c>
      <c r="F12" s="17">
        <f t="shared" si="4"/>
        <v>1800</v>
      </c>
      <c r="G12" s="4"/>
      <c r="H12" s="4"/>
    </row>
    <row r="13" spans="1:26" ht="14.25" customHeight="1">
      <c r="A13" s="4">
        <f>10</f>
        <v>10</v>
      </c>
      <c r="B13" s="17">
        <f t="shared" si="0"/>
        <v>250</v>
      </c>
      <c r="C13" s="17">
        <f t="shared" si="1"/>
        <v>500</v>
      </c>
      <c r="D13" s="17">
        <f t="shared" si="2"/>
        <v>750</v>
      </c>
      <c r="E13" s="17">
        <f t="shared" si="3"/>
        <v>1000</v>
      </c>
      <c r="F13" s="17">
        <f t="shared" si="4"/>
        <v>2000</v>
      </c>
      <c r="G13" s="4"/>
      <c r="H13" s="4"/>
    </row>
    <row r="14" spans="1:26" ht="14.25" customHeight="1">
      <c r="A14" s="4">
        <f>11</f>
        <v>11</v>
      </c>
      <c r="B14" s="17">
        <f t="shared" si="0"/>
        <v>275</v>
      </c>
      <c r="C14" s="17">
        <f t="shared" si="1"/>
        <v>550</v>
      </c>
      <c r="D14" s="17">
        <f t="shared" si="2"/>
        <v>825</v>
      </c>
      <c r="E14" s="17">
        <f t="shared" si="3"/>
        <v>1100</v>
      </c>
      <c r="F14" s="17">
        <f t="shared" si="4"/>
        <v>2200</v>
      </c>
      <c r="G14" s="4"/>
      <c r="H14" s="4"/>
    </row>
    <row r="15" spans="1:26" ht="14.25" customHeight="1">
      <c r="A15" s="4">
        <f>12</f>
        <v>12</v>
      </c>
      <c r="B15" s="17">
        <f t="shared" si="0"/>
        <v>300</v>
      </c>
      <c r="C15" s="17">
        <f t="shared" si="1"/>
        <v>600</v>
      </c>
      <c r="D15" s="17">
        <f t="shared" si="2"/>
        <v>900</v>
      </c>
      <c r="E15" s="17">
        <f t="shared" si="3"/>
        <v>1200</v>
      </c>
      <c r="F15" s="17">
        <f t="shared" si="4"/>
        <v>2400</v>
      </c>
      <c r="G15" s="4"/>
      <c r="H15" s="4"/>
    </row>
    <row r="16" spans="1:26" ht="14.25" customHeight="1">
      <c r="A16" s="4">
        <f>13</f>
        <v>13</v>
      </c>
      <c r="B16" s="17">
        <f t="shared" si="0"/>
        <v>325</v>
      </c>
      <c r="C16" s="17">
        <f t="shared" si="1"/>
        <v>650</v>
      </c>
      <c r="D16" s="17">
        <f t="shared" si="2"/>
        <v>975</v>
      </c>
      <c r="E16" s="17">
        <f t="shared" si="3"/>
        <v>1300</v>
      </c>
      <c r="F16" s="17">
        <f t="shared" si="4"/>
        <v>2600</v>
      </c>
      <c r="G16" s="4"/>
      <c r="H16" s="4"/>
    </row>
    <row r="17" spans="1:8" ht="14.25" customHeight="1">
      <c r="A17" s="4">
        <f>14</f>
        <v>14</v>
      </c>
      <c r="B17" s="17">
        <f t="shared" si="0"/>
        <v>350</v>
      </c>
      <c r="C17" s="17">
        <f t="shared" si="1"/>
        <v>700</v>
      </c>
      <c r="D17" s="17">
        <f t="shared" si="2"/>
        <v>1050</v>
      </c>
      <c r="E17" s="17">
        <f t="shared" si="3"/>
        <v>1400</v>
      </c>
      <c r="F17" s="17">
        <f t="shared" si="4"/>
        <v>2800</v>
      </c>
      <c r="G17" s="4"/>
      <c r="H17" s="4"/>
    </row>
    <row r="18" spans="1:8" ht="14.25" customHeight="1">
      <c r="A18" s="4">
        <f>15</f>
        <v>15</v>
      </c>
      <c r="B18" s="17">
        <f t="shared" si="0"/>
        <v>375</v>
      </c>
      <c r="C18" s="17">
        <f t="shared" si="1"/>
        <v>750</v>
      </c>
      <c r="D18" s="17">
        <f t="shared" si="2"/>
        <v>1125</v>
      </c>
      <c r="E18" s="17">
        <f t="shared" si="3"/>
        <v>1500</v>
      </c>
      <c r="F18" s="17">
        <f t="shared" si="4"/>
        <v>3000</v>
      </c>
      <c r="G18" s="4"/>
      <c r="H18" s="4"/>
    </row>
    <row r="19" spans="1:8" ht="14.25" customHeight="1">
      <c r="A19" s="4">
        <f>16</f>
        <v>16</v>
      </c>
      <c r="B19" s="17">
        <f t="shared" si="0"/>
        <v>400</v>
      </c>
      <c r="C19" s="17">
        <f t="shared" si="1"/>
        <v>800</v>
      </c>
      <c r="D19" s="17">
        <f t="shared" si="2"/>
        <v>1200</v>
      </c>
      <c r="E19" s="17">
        <f t="shared" si="3"/>
        <v>1600</v>
      </c>
      <c r="F19" s="17">
        <f t="shared" si="4"/>
        <v>3200</v>
      </c>
      <c r="G19" s="4"/>
      <c r="H19" s="4"/>
    </row>
    <row r="20" spans="1:8" ht="14.25" customHeight="1">
      <c r="A20" s="4">
        <f>17</f>
        <v>17</v>
      </c>
      <c r="B20" s="17">
        <f t="shared" si="0"/>
        <v>425</v>
      </c>
      <c r="C20" s="17">
        <f t="shared" si="1"/>
        <v>850</v>
      </c>
      <c r="D20" s="17">
        <f t="shared" si="2"/>
        <v>1275</v>
      </c>
      <c r="E20" s="17">
        <f t="shared" si="3"/>
        <v>1700</v>
      </c>
      <c r="F20" s="17">
        <f t="shared" si="4"/>
        <v>3400</v>
      </c>
      <c r="G20" s="4"/>
      <c r="H20" s="4"/>
    </row>
    <row r="21" spans="1:8" ht="14.25" customHeight="1">
      <c r="A21" s="4">
        <f>18</f>
        <v>18</v>
      </c>
      <c r="B21" s="17">
        <f t="shared" si="0"/>
        <v>450</v>
      </c>
      <c r="C21" s="17">
        <f t="shared" si="1"/>
        <v>900</v>
      </c>
      <c r="D21" s="17">
        <f t="shared" si="2"/>
        <v>1350</v>
      </c>
      <c r="E21" s="17">
        <f t="shared" si="3"/>
        <v>1800</v>
      </c>
      <c r="F21" s="17">
        <f t="shared" si="4"/>
        <v>3600</v>
      </c>
      <c r="G21" s="4"/>
      <c r="H21" s="4"/>
    </row>
    <row r="22" spans="1:8" ht="14.25" customHeight="1">
      <c r="A22" s="4">
        <f>19</f>
        <v>19</v>
      </c>
      <c r="B22" s="17">
        <f t="shared" si="0"/>
        <v>475</v>
      </c>
      <c r="C22" s="17">
        <f t="shared" si="1"/>
        <v>950</v>
      </c>
      <c r="D22" s="17">
        <f t="shared" si="2"/>
        <v>1425</v>
      </c>
      <c r="E22" s="17">
        <f t="shared" si="3"/>
        <v>1900</v>
      </c>
      <c r="F22" s="17">
        <f t="shared" si="4"/>
        <v>3800</v>
      </c>
      <c r="G22" s="4"/>
      <c r="H22" s="4"/>
    </row>
    <row r="23" spans="1:8" ht="14.25" customHeight="1">
      <c r="A23" s="4">
        <f>20</f>
        <v>20</v>
      </c>
      <c r="B23" s="17">
        <f t="shared" si="0"/>
        <v>500</v>
      </c>
      <c r="C23" s="17">
        <f t="shared" si="1"/>
        <v>1000</v>
      </c>
      <c r="D23" s="17">
        <f t="shared" si="2"/>
        <v>1500</v>
      </c>
      <c r="E23" s="17">
        <f t="shared" si="3"/>
        <v>2000</v>
      </c>
      <c r="F23" s="17">
        <f t="shared" si="4"/>
        <v>4000</v>
      </c>
      <c r="G23" s="4"/>
      <c r="H23" s="4"/>
    </row>
    <row r="24" spans="1:8" ht="14.25" customHeight="1">
      <c r="A24" s="4">
        <f>21</f>
        <v>21</v>
      </c>
      <c r="B24" s="17">
        <f t="shared" si="0"/>
        <v>525</v>
      </c>
      <c r="C24" s="17">
        <f t="shared" si="1"/>
        <v>1050</v>
      </c>
      <c r="D24" s="17">
        <f t="shared" si="2"/>
        <v>1575</v>
      </c>
      <c r="E24" s="17">
        <f t="shared" si="3"/>
        <v>2100</v>
      </c>
      <c r="F24" s="17">
        <f t="shared" si="4"/>
        <v>4200</v>
      </c>
      <c r="G24" s="4"/>
      <c r="H24" s="4"/>
    </row>
    <row r="25" spans="1:8" ht="14.25" customHeight="1">
      <c r="A25" s="4">
        <f>22</f>
        <v>22</v>
      </c>
      <c r="B25" s="17">
        <f t="shared" si="0"/>
        <v>550</v>
      </c>
      <c r="C25" s="17">
        <f t="shared" si="1"/>
        <v>1100</v>
      </c>
      <c r="D25" s="17">
        <f t="shared" si="2"/>
        <v>1650</v>
      </c>
      <c r="E25" s="17">
        <f t="shared" si="3"/>
        <v>2200</v>
      </c>
      <c r="F25" s="17">
        <f t="shared" si="4"/>
        <v>4400</v>
      </c>
      <c r="G25" s="4"/>
      <c r="H25" s="4"/>
    </row>
    <row r="26" spans="1:8" ht="14.25" customHeight="1">
      <c r="A26" s="4">
        <f>23</f>
        <v>23</v>
      </c>
      <c r="B26" s="17">
        <f t="shared" si="0"/>
        <v>575</v>
      </c>
      <c r="C26" s="17">
        <f t="shared" si="1"/>
        <v>1150</v>
      </c>
      <c r="D26" s="17">
        <f t="shared" si="2"/>
        <v>1725</v>
      </c>
      <c r="E26" s="17">
        <f t="shared" si="3"/>
        <v>2300</v>
      </c>
      <c r="F26" s="17">
        <f t="shared" si="4"/>
        <v>4600</v>
      </c>
      <c r="G26" s="4"/>
      <c r="H26" s="4"/>
    </row>
    <row r="27" spans="1:8" ht="14.25" customHeight="1">
      <c r="A27" s="4">
        <f>24</f>
        <v>24</v>
      </c>
      <c r="B27" s="17">
        <f t="shared" si="0"/>
        <v>600</v>
      </c>
      <c r="C27" s="17">
        <f t="shared" si="1"/>
        <v>1200</v>
      </c>
      <c r="D27" s="17">
        <f t="shared" si="2"/>
        <v>1800</v>
      </c>
      <c r="E27" s="17">
        <f t="shared" si="3"/>
        <v>2400</v>
      </c>
      <c r="F27" s="17">
        <f t="shared" si="4"/>
        <v>4800</v>
      </c>
      <c r="G27" s="4"/>
      <c r="H27" s="4"/>
    </row>
    <row r="28" spans="1:8" ht="14.25" customHeight="1">
      <c r="A28" s="4"/>
      <c r="B28" s="4"/>
      <c r="C28" s="4"/>
      <c r="D28" s="4"/>
      <c r="E28" s="4"/>
      <c r="F28" s="4"/>
      <c r="G28" s="4"/>
      <c r="H28" s="4"/>
    </row>
    <row r="29" spans="1:8" ht="14.25" customHeight="1">
      <c r="A29" s="4"/>
      <c r="B29" s="4"/>
      <c r="C29" s="4"/>
      <c r="D29" s="4"/>
      <c r="E29" s="4"/>
      <c r="F29" s="4"/>
      <c r="G29" s="4"/>
      <c r="H29" s="4"/>
    </row>
    <row r="30" spans="1:8" ht="145.15" customHeight="1">
      <c r="A30" s="58" t="s">
        <v>59</v>
      </c>
      <c r="B30" s="53"/>
      <c r="C30" s="53"/>
      <c r="D30" s="53"/>
      <c r="E30" s="53"/>
      <c r="F30" s="53"/>
      <c r="G30" s="4"/>
      <c r="H30" s="4"/>
    </row>
    <row r="31" spans="1:8" ht="14.25" customHeight="1">
      <c r="A31" s="4"/>
      <c r="B31" s="4"/>
      <c r="C31" s="4"/>
      <c r="D31" s="4"/>
      <c r="E31" s="4"/>
      <c r="F31" s="4"/>
      <c r="G31" s="4"/>
      <c r="H31" s="4"/>
    </row>
    <row r="32" spans="1:8" ht="14.25" customHeight="1">
      <c r="A32" s="4"/>
      <c r="B32" s="4"/>
      <c r="C32" s="4"/>
      <c r="D32" s="4"/>
      <c r="E32" s="4"/>
      <c r="F32" s="4"/>
      <c r="G32" s="4"/>
      <c r="H32" s="4"/>
    </row>
    <row r="33" spans="1:8" ht="14.25" customHeight="1">
      <c r="A33" s="4"/>
      <c r="B33" s="4"/>
      <c r="C33" s="4"/>
      <c r="D33" s="4"/>
      <c r="E33" s="4"/>
      <c r="F33" s="4"/>
      <c r="G33" s="4"/>
      <c r="H33" s="4"/>
    </row>
    <row r="34" spans="1:8" ht="14.25" customHeight="1">
      <c r="A34" s="4"/>
      <c r="B34" s="4"/>
      <c r="C34" s="4"/>
      <c r="D34" s="4"/>
      <c r="E34" s="4"/>
      <c r="F34" s="4"/>
      <c r="G34" s="4"/>
      <c r="H34" s="4"/>
    </row>
    <row r="35" spans="1:8" ht="14.25" customHeight="1">
      <c r="A35" s="4"/>
      <c r="B35" s="4"/>
      <c r="C35" s="4"/>
      <c r="D35" s="4"/>
      <c r="E35" s="4"/>
      <c r="F35" s="4"/>
      <c r="G35" s="4"/>
      <c r="H35" s="4"/>
    </row>
    <row r="36" spans="1:8" ht="14.25" customHeight="1">
      <c r="A36" s="4"/>
      <c r="B36" s="4"/>
      <c r="C36" s="4"/>
      <c r="D36" s="4"/>
      <c r="E36" s="4"/>
      <c r="F36" s="4"/>
      <c r="G36" s="4"/>
      <c r="H36" s="4"/>
    </row>
    <row r="37" spans="1:8" ht="14.25" customHeight="1">
      <c r="A37" s="4"/>
      <c r="B37" s="4"/>
      <c r="C37" s="4"/>
      <c r="D37" s="4"/>
      <c r="E37" s="4"/>
      <c r="F37" s="4"/>
      <c r="G37" s="4"/>
      <c r="H37" s="4"/>
    </row>
    <row r="38" spans="1:8" ht="14.25" customHeight="1">
      <c r="A38" s="4"/>
      <c r="B38" s="4"/>
      <c r="C38" s="4"/>
      <c r="D38" s="4"/>
      <c r="E38" s="4"/>
      <c r="F38" s="4"/>
      <c r="G38" s="4"/>
      <c r="H38" s="4"/>
    </row>
    <row r="39" spans="1:8" ht="14.25" customHeight="1">
      <c r="A39" s="4"/>
      <c r="B39" s="4"/>
      <c r="C39" s="4"/>
      <c r="D39" s="4"/>
      <c r="E39" s="4"/>
      <c r="F39" s="4"/>
      <c r="G39" s="4"/>
      <c r="H39" s="4"/>
    </row>
    <row r="40" spans="1:8" ht="14.25" customHeight="1">
      <c r="A40" s="4"/>
      <c r="B40" s="4"/>
      <c r="C40" s="4"/>
      <c r="D40" s="4"/>
      <c r="E40" s="4"/>
      <c r="F40" s="4"/>
      <c r="G40" s="4"/>
      <c r="H40" s="4"/>
    </row>
    <row r="41" spans="1:8" ht="14.25" customHeight="1">
      <c r="A41" s="4"/>
      <c r="B41" s="4"/>
      <c r="C41" s="4"/>
      <c r="D41" s="4"/>
      <c r="E41" s="4"/>
      <c r="F41" s="4"/>
      <c r="G41" s="4"/>
      <c r="H41" s="4"/>
    </row>
    <row r="42" spans="1:8" ht="14.25" customHeight="1">
      <c r="A42" s="4"/>
      <c r="B42" s="4"/>
      <c r="C42" s="4"/>
      <c r="D42" s="4"/>
      <c r="E42" s="4"/>
      <c r="F42" s="4"/>
      <c r="G42" s="4"/>
      <c r="H42" s="4"/>
    </row>
    <row r="43" spans="1:8" ht="14.25" customHeight="1">
      <c r="A43" s="4"/>
      <c r="B43" s="4"/>
      <c r="C43" s="4"/>
      <c r="D43" s="4"/>
      <c r="E43" s="4"/>
      <c r="F43" s="4"/>
      <c r="G43" s="4"/>
      <c r="H43" s="4"/>
    </row>
    <row r="44" spans="1:8" ht="14.25" customHeight="1">
      <c r="A44" s="4"/>
      <c r="B44" s="4"/>
      <c r="C44" s="4"/>
      <c r="D44" s="4"/>
      <c r="E44" s="4"/>
      <c r="F44" s="4"/>
      <c r="G44" s="4"/>
      <c r="H44" s="4"/>
    </row>
    <row r="45" spans="1:8" ht="14.25" customHeight="1">
      <c r="A45" s="4"/>
      <c r="B45" s="4"/>
      <c r="C45" s="4"/>
      <c r="D45" s="4"/>
      <c r="E45" s="4"/>
      <c r="F45" s="4"/>
      <c r="G45" s="4"/>
      <c r="H45" s="4"/>
    </row>
    <row r="46" spans="1:8" ht="14.25" customHeight="1">
      <c r="A46" s="4"/>
      <c r="B46" s="4"/>
      <c r="C46" s="4"/>
      <c r="D46" s="4"/>
      <c r="E46" s="4"/>
      <c r="F46" s="4"/>
      <c r="G46" s="4"/>
      <c r="H46" s="4"/>
    </row>
    <row r="47" spans="1:8" ht="14.25" customHeight="1">
      <c r="A47" s="4"/>
      <c r="B47" s="4"/>
      <c r="C47" s="4"/>
      <c r="D47" s="4"/>
      <c r="E47" s="4"/>
      <c r="F47" s="4"/>
      <c r="G47" s="4"/>
      <c r="H47" s="4"/>
    </row>
    <row r="48" spans="1:8" ht="14.25" customHeight="1">
      <c r="A48" s="4"/>
      <c r="B48" s="4"/>
      <c r="C48" s="4"/>
      <c r="D48" s="4"/>
      <c r="E48" s="4"/>
      <c r="F48" s="4"/>
      <c r="G48" s="4"/>
      <c r="H48" s="4"/>
    </row>
    <row r="49" spans="1:8" ht="14.25" customHeight="1">
      <c r="A49" s="4"/>
      <c r="B49" s="4"/>
      <c r="C49" s="4"/>
      <c r="D49" s="4"/>
      <c r="E49" s="4"/>
      <c r="F49" s="4"/>
      <c r="G49" s="4"/>
      <c r="H49" s="4"/>
    </row>
    <row r="50" spans="1:8" ht="14.25" customHeight="1">
      <c r="A50" s="4"/>
      <c r="B50" s="4"/>
      <c r="C50" s="4"/>
      <c r="D50" s="4"/>
      <c r="E50" s="4"/>
      <c r="F50" s="4"/>
      <c r="G50" s="4"/>
      <c r="H50" s="4"/>
    </row>
    <row r="51" spans="1:8" ht="14.25" customHeight="1">
      <c r="A51" s="4"/>
      <c r="B51" s="4"/>
      <c r="C51" s="4"/>
      <c r="D51" s="4"/>
      <c r="E51" s="4"/>
      <c r="F51" s="4"/>
      <c r="G51" s="4"/>
      <c r="H51" s="4"/>
    </row>
    <row r="52" spans="1:8" ht="14.25" customHeight="1">
      <c r="A52" s="4"/>
      <c r="B52" s="4"/>
      <c r="C52" s="4"/>
      <c r="D52" s="4"/>
      <c r="E52" s="4"/>
      <c r="F52" s="4"/>
      <c r="G52" s="4"/>
      <c r="H52" s="4"/>
    </row>
    <row r="53" spans="1:8" ht="14.25" customHeight="1">
      <c r="A53" s="4"/>
      <c r="B53" s="4"/>
      <c r="C53" s="4"/>
      <c r="D53" s="4"/>
      <c r="E53" s="4"/>
      <c r="F53" s="4"/>
      <c r="G53" s="4"/>
      <c r="H53" s="4"/>
    </row>
    <row r="54" spans="1:8" ht="14.25" customHeight="1">
      <c r="A54" s="4"/>
      <c r="B54" s="4"/>
      <c r="C54" s="4"/>
      <c r="D54" s="4"/>
      <c r="E54" s="4"/>
      <c r="F54" s="4"/>
      <c r="G54" s="4"/>
      <c r="H54" s="4"/>
    </row>
    <row r="55" spans="1:8" ht="14.25" customHeight="1">
      <c r="A55" s="4"/>
      <c r="B55" s="4"/>
      <c r="C55" s="4"/>
      <c r="D55" s="4"/>
      <c r="E55" s="4"/>
      <c r="F55" s="4"/>
      <c r="G55" s="4"/>
      <c r="H55" s="4"/>
    </row>
    <row r="56" spans="1:8" ht="14.25" customHeight="1">
      <c r="A56" s="4"/>
      <c r="B56" s="4"/>
      <c r="C56" s="4"/>
      <c r="D56" s="4"/>
      <c r="E56" s="4"/>
      <c r="F56" s="4"/>
      <c r="G56" s="4"/>
      <c r="H56" s="4"/>
    </row>
    <row r="57" spans="1:8" ht="14.25" customHeight="1">
      <c r="A57" s="4"/>
      <c r="B57" s="4"/>
      <c r="C57" s="4"/>
      <c r="D57" s="4"/>
      <c r="E57" s="4"/>
      <c r="F57" s="4"/>
      <c r="G57" s="4"/>
      <c r="H57" s="4"/>
    </row>
    <row r="58" spans="1:8" ht="14.25" customHeight="1">
      <c r="A58" s="4"/>
      <c r="B58" s="4"/>
      <c r="C58" s="4"/>
      <c r="D58" s="4"/>
      <c r="E58" s="4"/>
      <c r="F58" s="4"/>
      <c r="G58" s="4"/>
      <c r="H58" s="4"/>
    </row>
    <row r="59" spans="1:8" ht="14.25" customHeight="1">
      <c r="A59" s="4"/>
      <c r="B59" s="4"/>
      <c r="C59" s="4"/>
      <c r="D59" s="4"/>
      <c r="E59" s="4"/>
      <c r="F59" s="4"/>
      <c r="G59" s="4"/>
      <c r="H59" s="4"/>
    </row>
    <row r="60" spans="1:8" ht="14.25" customHeight="1">
      <c r="A60" s="4"/>
      <c r="B60" s="4"/>
      <c r="C60" s="4"/>
      <c r="D60" s="4"/>
      <c r="E60" s="4"/>
      <c r="F60" s="4"/>
      <c r="G60" s="4"/>
      <c r="H60" s="4"/>
    </row>
  </sheetData>
  <mergeCells count="2">
    <mergeCell ref="A30:F30"/>
    <mergeCell ref="A1:F1"/>
  </mergeCells>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0"/>
  <sheetViews>
    <sheetView workbookViewId="0">
      <selection sqref="A1:F1"/>
    </sheetView>
  </sheetViews>
  <sheetFormatPr defaultRowHeight="14.25"/>
  <cols>
    <col min="1" max="1" width="24" customWidth="1"/>
    <col min="2" max="2" width="18" customWidth="1"/>
    <col min="3" max="3" width="28" customWidth="1"/>
    <col min="4" max="6" width="20" customWidth="1"/>
    <col min="7" max="7" width="36" customWidth="1"/>
  </cols>
  <sheetData>
    <row r="1" spans="1:26" ht="20.25">
      <c r="A1" s="56" t="s">
        <v>60</v>
      </c>
      <c r="B1" s="57"/>
      <c r="C1" s="57"/>
      <c r="D1" s="57"/>
      <c r="E1" s="57"/>
      <c r="F1" s="57"/>
      <c r="G1" s="16"/>
      <c r="H1" s="16"/>
      <c r="I1" s="1"/>
      <c r="J1" s="1"/>
      <c r="K1" s="1"/>
      <c r="L1" s="1"/>
      <c r="M1" s="1"/>
      <c r="N1" s="1"/>
      <c r="O1" s="1"/>
      <c r="P1" s="1"/>
      <c r="Q1" s="1"/>
      <c r="R1" s="1"/>
      <c r="S1" s="1"/>
      <c r="T1" s="1"/>
      <c r="U1" s="1"/>
      <c r="V1" s="1"/>
      <c r="W1" s="1"/>
      <c r="X1" s="1"/>
      <c r="Y1" s="1"/>
      <c r="Z1" s="1"/>
    </row>
    <row r="2" spans="1:26" ht="14.25" customHeight="1">
      <c r="A2" s="4"/>
      <c r="B2" s="4"/>
      <c r="C2" s="4"/>
      <c r="D2" s="4"/>
      <c r="E2" s="4"/>
      <c r="F2" s="4"/>
      <c r="G2" s="4"/>
      <c r="H2" s="4"/>
    </row>
    <row r="3" spans="1:26" ht="14.25" customHeight="1">
      <c r="A3" s="19" t="s">
        <v>61</v>
      </c>
      <c r="B3" s="19" t="s">
        <v>62</v>
      </c>
      <c r="C3" s="4"/>
      <c r="D3" s="20" t="s">
        <v>63</v>
      </c>
      <c r="E3" s="20" t="s">
        <v>64</v>
      </c>
      <c r="F3" s="20" t="s">
        <v>65</v>
      </c>
      <c r="G3" s="4"/>
      <c r="H3" s="4"/>
    </row>
    <row r="4" spans="1:26" ht="14.25" customHeight="1">
      <c r="A4" s="4" t="s">
        <v>66</v>
      </c>
      <c r="B4" s="21">
        <v>2000</v>
      </c>
      <c r="C4" s="4"/>
      <c r="D4" s="4" t="s">
        <v>67</v>
      </c>
      <c r="E4" s="17">
        <f>250</f>
        <v>250</v>
      </c>
      <c r="F4" s="4" t="str">
        <f>IF('Start Here'!$B$42&gt;=E4,"Reached","In progress")</f>
        <v>Reached</v>
      </c>
      <c r="G4" s="4"/>
      <c r="H4" s="4"/>
    </row>
    <row r="5" spans="1:26" ht="14.25" customHeight="1">
      <c r="A5" s="4" t="s">
        <v>68</v>
      </c>
      <c r="B5" s="21">
        <v>150</v>
      </c>
      <c r="C5" s="4"/>
      <c r="D5" s="4" t="s">
        <v>69</v>
      </c>
      <c r="E5" s="17">
        <f>'Start Here'!$B$44</f>
        <v>1000</v>
      </c>
      <c r="F5" s="4" t="str">
        <f>IF('Start Here'!$B$42&gt;=E5,"Reached","In progress")</f>
        <v>In progress</v>
      </c>
      <c r="G5" s="4"/>
      <c r="H5" s="4"/>
    </row>
    <row r="6" spans="1:26" ht="14.25" customHeight="1">
      <c r="A6" s="4" t="s">
        <v>70</v>
      </c>
      <c r="B6" s="21">
        <v>300</v>
      </c>
      <c r="C6" s="4"/>
      <c r="D6" s="4" t="s">
        <v>71</v>
      </c>
      <c r="E6" s="17">
        <f>B12</f>
        <v>3560</v>
      </c>
      <c r="F6" s="4" t="str">
        <f>IF('Start Here'!$B$42&gt;=E6,"Reached","In progress")</f>
        <v>In progress</v>
      </c>
      <c r="G6" s="4"/>
      <c r="H6" s="4"/>
    </row>
    <row r="7" spans="1:26" ht="14.25" customHeight="1">
      <c r="A7" s="4" t="s">
        <v>72</v>
      </c>
      <c r="B7" s="21">
        <v>350</v>
      </c>
      <c r="C7" s="4"/>
      <c r="D7" s="4" t="s">
        <v>73</v>
      </c>
      <c r="E7" s="17">
        <f>B13</f>
        <v>10680</v>
      </c>
      <c r="F7" s="4" t="str">
        <f>IF('Start Here'!$B$42&gt;=E7,"Reached","In progress")</f>
        <v>In progress</v>
      </c>
      <c r="G7" s="4"/>
      <c r="H7" s="4"/>
    </row>
    <row r="8" spans="1:26" ht="14.25" customHeight="1">
      <c r="A8" s="4" t="s">
        <v>74</v>
      </c>
      <c r="B8" s="21">
        <v>110</v>
      </c>
      <c r="C8" s="4"/>
      <c r="D8" s="4" t="s">
        <v>75</v>
      </c>
      <c r="E8" s="17">
        <f>B14</f>
        <v>21360</v>
      </c>
      <c r="F8" s="4" t="str">
        <f>IF('Start Here'!$B$42&gt;=E8,"Reached","In progress")</f>
        <v>In progress</v>
      </c>
      <c r="G8" s="4"/>
      <c r="H8" s="4"/>
    </row>
    <row r="9" spans="1:26" ht="14.25" customHeight="1">
      <c r="A9" s="4" t="s">
        <v>76</v>
      </c>
      <c r="B9" s="21">
        <v>50</v>
      </c>
      <c r="C9" s="4"/>
      <c r="D9" s="4"/>
      <c r="E9" s="4"/>
      <c r="F9" s="4"/>
      <c r="G9" s="4"/>
      <c r="H9" s="4"/>
    </row>
    <row r="10" spans="1:26" ht="14.25" customHeight="1">
      <c r="A10" s="4" t="s">
        <v>77</v>
      </c>
      <c r="B10" s="21">
        <v>300</v>
      </c>
      <c r="C10" s="4"/>
      <c r="D10" s="4"/>
      <c r="E10" s="4"/>
      <c r="F10" s="4"/>
      <c r="G10" s="4"/>
      <c r="H10" s="4"/>
    </row>
    <row r="11" spans="1:26" ht="14.25" customHeight="1">
      <c r="A11" s="4" t="s">
        <v>78</v>
      </c>
      <c r="B11" s="21">
        <v>300</v>
      </c>
      <c r="C11" s="4"/>
      <c r="D11" s="4"/>
      <c r="E11" s="4"/>
      <c r="F11" s="4"/>
      <c r="G11" s="4"/>
      <c r="H11" s="4"/>
    </row>
    <row r="12" spans="1:26" ht="14.25" customHeight="1">
      <c r="A12" s="22" t="s">
        <v>79</v>
      </c>
      <c r="B12" s="23">
        <f>SUM(B4:B11)</f>
        <v>3560</v>
      </c>
      <c r="C12" s="4"/>
      <c r="D12" s="4"/>
      <c r="E12" s="4"/>
      <c r="F12" s="4"/>
      <c r="G12" s="4"/>
      <c r="H12" s="4"/>
    </row>
    <row r="13" spans="1:26" ht="14.25" customHeight="1">
      <c r="A13" s="22" t="s">
        <v>80</v>
      </c>
      <c r="B13" s="23">
        <f>B12*3</f>
        <v>10680</v>
      </c>
      <c r="C13" s="4"/>
      <c r="D13" s="4"/>
      <c r="E13" s="4"/>
      <c r="F13" s="4"/>
      <c r="G13" s="4"/>
      <c r="H13" s="4"/>
    </row>
    <row r="14" spans="1:26" ht="14.25" customHeight="1">
      <c r="A14" s="22" t="s">
        <v>81</v>
      </c>
      <c r="B14" s="23">
        <f>B12*6</f>
        <v>21360</v>
      </c>
      <c r="C14" s="4"/>
      <c r="D14" s="4"/>
      <c r="E14" s="4"/>
      <c r="F14" s="4"/>
      <c r="G14" s="4"/>
      <c r="H14" s="4"/>
    </row>
    <row r="15" spans="1:26" ht="14.25" customHeight="1">
      <c r="A15" s="4"/>
      <c r="B15" s="4"/>
      <c r="C15" s="4"/>
      <c r="D15" s="4"/>
      <c r="E15" s="4"/>
      <c r="F15" s="4"/>
      <c r="G15" s="4"/>
      <c r="H15" s="4"/>
    </row>
    <row r="16" spans="1:26" ht="105.6" customHeight="1">
      <c r="A16" s="59" t="s">
        <v>134</v>
      </c>
      <c r="B16" s="53"/>
      <c r="C16" s="4"/>
      <c r="D16" s="4"/>
      <c r="E16" s="4"/>
      <c r="F16" s="4"/>
      <c r="G16" s="4"/>
      <c r="H16" s="4"/>
    </row>
    <row r="17" spans="1:8" ht="14.25" customHeight="1">
      <c r="A17" s="4"/>
      <c r="B17" s="4"/>
      <c r="C17" s="4"/>
      <c r="D17" s="4"/>
      <c r="E17" s="4"/>
      <c r="F17" s="4"/>
      <c r="G17" s="4"/>
      <c r="H17" s="4"/>
    </row>
    <row r="18" spans="1:8" ht="14.25" customHeight="1">
      <c r="A18" s="4"/>
      <c r="B18" s="4"/>
      <c r="C18" s="4"/>
      <c r="D18" s="4"/>
      <c r="E18" s="4"/>
      <c r="F18" s="4"/>
      <c r="G18" s="4"/>
      <c r="H18" s="4"/>
    </row>
    <row r="19" spans="1:8" ht="14.25" customHeight="1">
      <c r="A19" s="4"/>
      <c r="B19" s="4"/>
      <c r="C19" s="4"/>
      <c r="D19" s="4"/>
      <c r="E19" s="4"/>
      <c r="F19" s="4"/>
      <c r="G19" s="4"/>
      <c r="H19" s="4"/>
    </row>
    <row r="20" spans="1:8" ht="14.25" customHeight="1">
      <c r="A20" s="4"/>
      <c r="B20" s="4"/>
      <c r="C20" s="4"/>
      <c r="D20" s="4"/>
      <c r="E20" s="4"/>
      <c r="F20" s="4"/>
      <c r="G20" s="4"/>
      <c r="H20" s="4"/>
    </row>
    <row r="21" spans="1:8" ht="14.25" customHeight="1">
      <c r="A21" s="4"/>
      <c r="B21" s="4"/>
      <c r="C21" s="4"/>
      <c r="D21" s="4"/>
      <c r="E21" s="4"/>
      <c r="F21" s="4"/>
      <c r="G21" s="4"/>
      <c r="H21" s="4"/>
    </row>
    <row r="22" spans="1:8" ht="14.25" customHeight="1">
      <c r="A22" s="4"/>
      <c r="B22" s="4"/>
      <c r="C22" s="4"/>
      <c r="D22" s="4"/>
      <c r="E22" s="4"/>
      <c r="F22" s="4"/>
      <c r="G22" s="4"/>
      <c r="H22" s="4"/>
    </row>
    <row r="23" spans="1:8" ht="14.25" customHeight="1">
      <c r="A23" s="4"/>
      <c r="B23" s="4"/>
      <c r="C23" s="4"/>
      <c r="D23" s="4"/>
      <c r="E23" s="4"/>
      <c r="F23" s="4"/>
      <c r="G23" s="4"/>
      <c r="H23" s="4"/>
    </row>
    <row r="24" spans="1:8" ht="14.25" customHeight="1">
      <c r="A24" s="4"/>
      <c r="B24" s="4"/>
      <c r="C24" s="4"/>
      <c r="D24" s="4"/>
      <c r="E24" s="4"/>
      <c r="F24" s="4"/>
      <c r="G24" s="4"/>
      <c r="H24" s="4"/>
    </row>
    <row r="25" spans="1:8" ht="14.25" customHeight="1">
      <c r="A25" s="4"/>
      <c r="B25" s="4"/>
      <c r="C25" s="4"/>
      <c r="D25" s="4"/>
      <c r="E25" s="4"/>
      <c r="F25" s="4"/>
      <c r="G25" s="4"/>
      <c r="H25" s="4"/>
    </row>
    <row r="26" spans="1:8" ht="14.25" customHeight="1">
      <c r="A26" s="4"/>
      <c r="B26" s="4"/>
      <c r="C26" s="4"/>
      <c r="D26" s="4"/>
      <c r="E26" s="4"/>
      <c r="F26" s="4"/>
      <c r="G26" s="4"/>
      <c r="H26" s="4"/>
    </row>
    <row r="27" spans="1:8" ht="14.25" customHeight="1">
      <c r="A27" s="4"/>
      <c r="B27" s="4"/>
      <c r="C27" s="4"/>
      <c r="D27" s="4"/>
      <c r="E27" s="4"/>
      <c r="F27" s="4"/>
      <c r="G27" s="4"/>
      <c r="H27" s="4"/>
    </row>
    <row r="28" spans="1:8" ht="14.25" customHeight="1">
      <c r="A28" s="4"/>
      <c r="B28" s="4"/>
      <c r="C28" s="4"/>
      <c r="D28" s="4"/>
      <c r="E28" s="4"/>
      <c r="F28" s="4"/>
      <c r="G28" s="4"/>
      <c r="H28" s="4"/>
    </row>
    <row r="29" spans="1:8" ht="14.25" customHeight="1">
      <c r="A29" s="4"/>
      <c r="B29" s="4"/>
      <c r="C29" s="4"/>
      <c r="D29" s="4"/>
      <c r="E29" s="4"/>
      <c r="F29" s="4"/>
      <c r="G29" s="4"/>
      <c r="H29" s="4"/>
    </row>
    <row r="30" spans="1:8" ht="14.25" customHeight="1">
      <c r="A30" s="4"/>
      <c r="B30" s="4"/>
      <c r="C30" s="4"/>
      <c r="D30" s="4"/>
      <c r="E30" s="4"/>
      <c r="F30" s="4"/>
      <c r="G30" s="4"/>
      <c r="H30" s="4"/>
    </row>
    <row r="31" spans="1:8" ht="14.25" customHeight="1">
      <c r="A31" s="4"/>
      <c r="B31" s="4"/>
      <c r="C31" s="4"/>
      <c r="D31" s="4"/>
      <c r="E31" s="4"/>
      <c r="F31" s="4"/>
      <c r="G31" s="4"/>
      <c r="H31" s="4"/>
    </row>
    <row r="32" spans="1:8" ht="14.25" customHeight="1">
      <c r="A32" s="4"/>
      <c r="B32" s="4"/>
      <c r="C32" s="4"/>
      <c r="D32" s="4"/>
      <c r="E32" s="4"/>
      <c r="F32" s="4"/>
      <c r="G32" s="4"/>
      <c r="H32" s="4"/>
    </row>
    <row r="33" spans="1:8" ht="14.25" customHeight="1">
      <c r="A33" s="4"/>
      <c r="B33" s="4"/>
      <c r="C33" s="4"/>
      <c r="D33" s="4"/>
      <c r="E33" s="4"/>
      <c r="F33" s="4"/>
      <c r="G33" s="4"/>
      <c r="H33" s="4"/>
    </row>
    <row r="34" spans="1:8" ht="14.25" customHeight="1">
      <c r="A34" s="4"/>
      <c r="B34" s="4"/>
      <c r="C34" s="4"/>
      <c r="D34" s="4"/>
      <c r="E34" s="4"/>
      <c r="F34" s="4"/>
      <c r="G34" s="4"/>
      <c r="H34" s="4"/>
    </row>
    <row r="35" spans="1:8" ht="14.25" customHeight="1">
      <c r="A35" s="4"/>
      <c r="B35" s="4"/>
      <c r="C35" s="4"/>
      <c r="D35" s="4"/>
      <c r="E35" s="4"/>
      <c r="F35" s="4"/>
      <c r="G35" s="4"/>
      <c r="H35" s="4"/>
    </row>
    <row r="36" spans="1:8" ht="14.25" customHeight="1">
      <c r="A36" s="4"/>
      <c r="B36" s="4"/>
      <c r="C36" s="4"/>
      <c r="D36" s="4"/>
      <c r="E36" s="4"/>
      <c r="F36" s="4"/>
      <c r="G36" s="4"/>
      <c r="H36" s="4"/>
    </row>
    <row r="37" spans="1:8" ht="14.25" customHeight="1">
      <c r="A37" s="4"/>
      <c r="B37" s="4"/>
      <c r="C37" s="4"/>
      <c r="D37" s="4"/>
      <c r="E37" s="4"/>
      <c r="F37" s="4"/>
      <c r="G37" s="4"/>
      <c r="H37" s="4"/>
    </row>
    <row r="38" spans="1:8" ht="14.25" customHeight="1">
      <c r="A38" s="4"/>
      <c r="B38" s="4"/>
      <c r="C38" s="4"/>
      <c r="D38" s="4"/>
      <c r="E38" s="4"/>
      <c r="F38" s="4"/>
      <c r="G38" s="4"/>
      <c r="H38" s="4"/>
    </row>
    <row r="39" spans="1:8" ht="14.25" customHeight="1">
      <c r="A39" s="4"/>
      <c r="B39" s="4"/>
      <c r="C39" s="4"/>
      <c r="D39" s="4"/>
      <c r="E39" s="4"/>
      <c r="F39" s="4"/>
      <c r="G39" s="4"/>
      <c r="H39" s="4"/>
    </row>
    <row r="40" spans="1:8" ht="14.25" customHeight="1">
      <c r="A40" s="4"/>
      <c r="B40" s="4"/>
      <c r="C40" s="4"/>
      <c r="D40" s="4"/>
      <c r="E40" s="4"/>
      <c r="F40" s="4"/>
      <c r="G40" s="4"/>
      <c r="H40" s="4"/>
    </row>
    <row r="41" spans="1:8" ht="14.25" customHeight="1">
      <c r="A41" s="4"/>
      <c r="B41" s="4"/>
      <c r="C41" s="4"/>
      <c r="D41" s="4"/>
      <c r="E41" s="4"/>
      <c r="F41" s="4"/>
      <c r="G41" s="4"/>
      <c r="H41" s="4"/>
    </row>
    <row r="42" spans="1:8" ht="14.25" customHeight="1">
      <c r="A42" s="4"/>
      <c r="B42" s="4"/>
      <c r="C42" s="4"/>
      <c r="D42" s="4"/>
      <c r="E42" s="4"/>
      <c r="F42" s="4"/>
      <c r="G42" s="4"/>
      <c r="H42" s="4"/>
    </row>
    <row r="43" spans="1:8" ht="14.25" customHeight="1">
      <c r="A43" s="4"/>
      <c r="B43" s="4"/>
      <c r="C43" s="4"/>
      <c r="D43" s="4"/>
      <c r="E43" s="4"/>
      <c r="F43" s="4"/>
      <c r="G43" s="4"/>
      <c r="H43" s="4"/>
    </row>
    <row r="44" spans="1:8" ht="14.25" customHeight="1">
      <c r="A44" s="4"/>
      <c r="B44" s="4"/>
      <c r="C44" s="4"/>
      <c r="D44" s="4"/>
      <c r="E44" s="4"/>
      <c r="F44" s="4"/>
      <c r="G44" s="4"/>
      <c r="H44" s="4"/>
    </row>
    <row r="45" spans="1:8" ht="14.25" customHeight="1">
      <c r="A45" s="4"/>
      <c r="B45" s="4"/>
      <c r="C45" s="4"/>
      <c r="D45" s="4"/>
      <c r="E45" s="4"/>
      <c r="F45" s="4"/>
      <c r="G45" s="4"/>
      <c r="H45" s="4"/>
    </row>
    <row r="46" spans="1:8" ht="14.25" customHeight="1">
      <c r="A46" s="4"/>
      <c r="B46" s="4"/>
      <c r="C46" s="4"/>
      <c r="D46" s="4"/>
      <c r="E46" s="4"/>
      <c r="F46" s="4"/>
      <c r="G46" s="4"/>
      <c r="H46" s="4"/>
    </row>
    <row r="47" spans="1:8" ht="14.25" customHeight="1">
      <c r="A47" s="4"/>
      <c r="B47" s="4"/>
      <c r="C47" s="4"/>
      <c r="D47" s="4"/>
      <c r="E47" s="4"/>
      <c r="F47" s="4"/>
      <c r="G47" s="4"/>
      <c r="H47" s="4"/>
    </row>
    <row r="48" spans="1:8" ht="14.25" customHeight="1">
      <c r="A48" s="4"/>
      <c r="B48" s="4"/>
      <c r="C48" s="4"/>
      <c r="D48" s="4"/>
      <c r="E48" s="4"/>
      <c r="F48" s="4"/>
      <c r="G48" s="4"/>
      <c r="H48" s="4"/>
    </row>
    <row r="49" spans="1:8" ht="14.25" customHeight="1">
      <c r="A49" s="4"/>
      <c r="B49" s="4"/>
      <c r="C49" s="4"/>
      <c r="D49" s="4"/>
      <c r="E49" s="4"/>
      <c r="F49" s="4"/>
      <c r="G49" s="4"/>
      <c r="H49" s="4"/>
    </row>
    <row r="50" spans="1:8" ht="14.25" customHeight="1">
      <c r="A50" s="4"/>
      <c r="B50" s="4"/>
      <c r="C50" s="4"/>
      <c r="D50" s="4"/>
      <c r="E50" s="4"/>
      <c r="F50" s="4"/>
      <c r="G50" s="4"/>
      <c r="H50" s="4"/>
    </row>
    <row r="51" spans="1:8" ht="14.25" customHeight="1">
      <c r="A51" s="4"/>
      <c r="B51" s="4"/>
      <c r="C51" s="4"/>
      <c r="D51" s="4"/>
      <c r="E51" s="4"/>
      <c r="F51" s="4"/>
      <c r="G51" s="4"/>
      <c r="H51" s="4"/>
    </row>
    <row r="52" spans="1:8" ht="14.25" customHeight="1">
      <c r="A52" s="4"/>
      <c r="B52" s="4"/>
      <c r="C52" s="4"/>
      <c r="D52" s="4"/>
      <c r="E52" s="4"/>
      <c r="F52" s="4"/>
      <c r="G52" s="4"/>
      <c r="H52" s="4"/>
    </row>
    <row r="53" spans="1:8" ht="14.25" customHeight="1">
      <c r="A53" s="4"/>
      <c r="B53" s="4"/>
      <c r="C53" s="4"/>
      <c r="D53" s="4"/>
      <c r="E53" s="4"/>
      <c r="F53" s="4"/>
      <c r="G53" s="4"/>
      <c r="H53" s="4"/>
    </row>
    <row r="54" spans="1:8" ht="14.25" customHeight="1">
      <c r="A54" s="4"/>
      <c r="B54" s="4"/>
      <c r="C54" s="4"/>
      <c r="D54" s="4"/>
      <c r="E54" s="4"/>
      <c r="F54" s="4"/>
      <c r="G54" s="4"/>
      <c r="H54" s="4"/>
    </row>
    <row r="55" spans="1:8" ht="14.25" customHeight="1">
      <c r="A55" s="4"/>
      <c r="B55" s="4"/>
      <c r="C55" s="4"/>
      <c r="D55" s="4"/>
      <c r="E55" s="4"/>
      <c r="F55" s="4"/>
      <c r="G55" s="4"/>
      <c r="H55" s="4"/>
    </row>
    <row r="56" spans="1:8" ht="14.25" customHeight="1">
      <c r="A56" s="4"/>
      <c r="B56" s="4"/>
      <c r="C56" s="4"/>
      <c r="D56" s="4"/>
      <c r="E56" s="4"/>
      <c r="F56" s="4"/>
      <c r="G56" s="4"/>
      <c r="H56" s="4"/>
    </row>
    <row r="57" spans="1:8" ht="14.25" customHeight="1">
      <c r="A57" s="4"/>
      <c r="B57" s="4"/>
      <c r="C57" s="4"/>
      <c r="D57" s="4"/>
      <c r="E57" s="4"/>
      <c r="F57" s="4"/>
      <c r="G57" s="4"/>
      <c r="H57" s="4"/>
    </row>
    <row r="58" spans="1:8" ht="14.25" customHeight="1">
      <c r="A58" s="4"/>
      <c r="B58" s="4"/>
      <c r="C58" s="4"/>
      <c r="D58" s="4"/>
      <c r="E58" s="4"/>
      <c r="F58" s="4"/>
      <c r="G58" s="4"/>
      <c r="H58" s="4"/>
    </row>
    <row r="59" spans="1:8" ht="14.25" customHeight="1">
      <c r="A59" s="4"/>
      <c r="B59" s="4"/>
      <c r="C59" s="4"/>
      <c r="D59" s="4"/>
      <c r="E59" s="4"/>
      <c r="F59" s="4"/>
      <c r="G59" s="4"/>
      <c r="H59" s="4"/>
    </row>
    <row r="60" spans="1:8" ht="14.25" customHeight="1">
      <c r="A60" s="4"/>
      <c r="B60" s="4"/>
      <c r="C60" s="4"/>
      <c r="D60" s="4"/>
      <c r="E60" s="4"/>
      <c r="F60" s="4"/>
      <c r="G60" s="4"/>
      <c r="H60" s="4"/>
    </row>
  </sheetData>
  <mergeCells count="2">
    <mergeCell ref="A1:F1"/>
    <mergeCell ref="A16:B16"/>
  </mergeCells>
  <conditionalFormatting sqref="F4:F8">
    <cfRule type="expression" dxfId="3" priority="1">
      <formula>F4="Reached"</formula>
    </cfRule>
    <cfRule type="expression" dxfId="2" priority="2">
      <formula>F4="In progress"</formula>
    </cfRule>
  </conditionalFormatting>
  <dataValidations count="1">
    <dataValidation type="list" sqref="F4:F8" xr:uid="{00000000-0002-0000-0300-000000000000}">
      <formula1>"Reached,In progress"</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60"/>
  <sheetViews>
    <sheetView workbookViewId="0">
      <selection sqref="A1:F1"/>
    </sheetView>
  </sheetViews>
  <sheetFormatPr defaultRowHeight="14.25"/>
  <cols>
    <col min="1" max="1" width="28" customWidth="1"/>
    <col min="2" max="2" width="22" customWidth="1"/>
    <col min="3" max="3" width="28" customWidth="1"/>
    <col min="4" max="5" width="30" customWidth="1"/>
    <col min="6" max="6" width="25" customWidth="1"/>
    <col min="7" max="7" width="36" customWidth="1"/>
  </cols>
  <sheetData>
    <row r="1" spans="1:26" ht="19.149999999999999" customHeight="1">
      <c r="A1" s="56" t="s">
        <v>82</v>
      </c>
      <c r="B1" s="57"/>
      <c r="C1" s="57"/>
      <c r="D1" s="57"/>
      <c r="E1" s="57"/>
      <c r="F1" s="57"/>
      <c r="G1" s="16"/>
      <c r="H1" s="16"/>
      <c r="I1" s="1"/>
      <c r="J1" s="1"/>
      <c r="K1" s="1"/>
      <c r="L1" s="1"/>
      <c r="M1" s="1"/>
      <c r="N1" s="1"/>
      <c r="O1" s="1"/>
      <c r="P1" s="1"/>
      <c r="Q1" s="1"/>
      <c r="R1" s="1"/>
      <c r="S1" s="1"/>
      <c r="T1" s="1"/>
      <c r="U1" s="1"/>
      <c r="V1" s="1"/>
      <c r="W1" s="1"/>
      <c r="X1" s="1"/>
      <c r="Y1" s="1"/>
      <c r="Z1" s="1"/>
    </row>
    <row r="2" spans="1:26" ht="14.25" customHeight="1">
      <c r="A2" s="4"/>
      <c r="B2" s="4"/>
      <c r="C2" s="4"/>
      <c r="D2" s="4"/>
      <c r="E2" s="4"/>
      <c r="F2" s="4"/>
      <c r="G2" s="4"/>
      <c r="H2" s="4"/>
    </row>
    <row r="3" spans="1:26" ht="14.25" customHeight="1">
      <c r="A3" s="11" t="s">
        <v>83</v>
      </c>
      <c r="B3" s="24" t="s">
        <v>84</v>
      </c>
      <c r="C3" s="4"/>
      <c r="D3" s="60" t="s">
        <v>85</v>
      </c>
      <c r="E3" s="53"/>
      <c r="F3" s="53"/>
      <c r="G3" s="4"/>
      <c r="H3" s="4"/>
    </row>
    <row r="4" spans="1:26" ht="14.25" customHeight="1">
      <c r="A4" s="11" t="s">
        <v>86</v>
      </c>
      <c r="B4" s="24" t="s">
        <v>87</v>
      </c>
      <c r="C4" s="4"/>
      <c r="D4" s="19" t="s">
        <v>88</v>
      </c>
      <c r="E4" s="19" t="s">
        <v>89</v>
      </c>
      <c r="F4" s="4"/>
      <c r="G4" s="4"/>
      <c r="H4" s="4"/>
    </row>
    <row r="5" spans="1:26" ht="26.45" customHeight="1">
      <c r="A5" s="11" t="s">
        <v>90</v>
      </c>
      <c r="B5" s="25">
        <f>'Start Here'!$B$43</f>
        <v>100</v>
      </c>
      <c r="C5" s="4"/>
      <c r="D5" s="4" t="s">
        <v>91</v>
      </c>
      <c r="E5" s="4"/>
      <c r="F5" s="4"/>
      <c r="G5" s="4"/>
      <c r="H5" s="4"/>
    </row>
    <row r="6" spans="1:26" ht="14.25" customHeight="1">
      <c r="A6" s="11" t="s">
        <v>92</v>
      </c>
      <c r="B6" s="26" t="str">
        <f>'Start Here'!$B$46</f>
        <v>Monthly</v>
      </c>
      <c r="C6" s="4"/>
      <c r="D6" s="4" t="s">
        <v>93</v>
      </c>
      <c r="E6" s="4"/>
      <c r="F6" s="4"/>
      <c r="G6" s="4"/>
      <c r="H6" s="4"/>
    </row>
    <row r="7" spans="1:26" ht="26.45" customHeight="1">
      <c r="A7" s="11" t="s">
        <v>94</v>
      </c>
      <c r="B7" s="27">
        <f>'Start Here'!$B$47</f>
        <v>46143</v>
      </c>
      <c r="C7" s="4"/>
      <c r="D7" s="4" t="s">
        <v>95</v>
      </c>
      <c r="E7" s="4"/>
      <c r="F7" s="4"/>
      <c r="G7" s="4"/>
      <c r="H7" s="4"/>
    </row>
    <row r="8" spans="1:26" ht="14.25" customHeight="1">
      <c r="A8" s="11" t="s">
        <v>96</v>
      </c>
      <c r="B8" s="28"/>
      <c r="C8" s="4"/>
      <c r="D8" s="4" t="s">
        <v>97</v>
      </c>
      <c r="E8" s="4"/>
      <c r="F8" s="4"/>
      <c r="G8" s="4"/>
      <c r="H8" s="4"/>
    </row>
    <row r="9" spans="1:26" ht="14.25" customHeight="1">
      <c r="A9" s="11" t="s">
        <v>98</v>
      </c>
      <c r="B9" s="25">
        <f>'Start Here'!$B$44</f>
        <v>1000</v>
      </c>
      <c r="C9" s="4"/>
      <c r="D9" s="4" t="s">
        <v>99</v>
      </c>
      <c r="E9" s="4"/>
      <c r="F9" s="4"/>
      <c r="G9" s="4"/>
      <c r="H9" s="4"/>
    </row>
    <row r="10" spans="1:26" ht="14.25" customHeight="1">
      <c r="A10" s="11" t="s">
        <v>100</v>
      </c>
      <c r="B10" s="29">
        <f>'Start Here'!$H$44</f>
        <v>3</v>
      </c>
      <c r="C10" s="4"/>
      <c r="D10" s="4"/>
      <c r="E10" s="4"/>
      <c r="F10" s="4"/>
      <c r="G10" s="4"/>
      <c r="H10" s="4"/>
    </row>
    <row r="11" spans="1:26" ht="14.25" customHeight="1">
      <c r="A11" s="11" t="s">
        <v>101</v>
      </c>
      <c r="B11" s="27">
        <f>IF(B10&lt;&gt;"",EDATE('Start Here'!$B$47,B10),"")</f>
        <v>46235</v>
      </c>
      <c r="C11" s="4"/>
      <c r="D11" s="4"/>
      <c r="E11" s="4"/>
      <c r="F11" s="4"/>
      <c r="G11" s="4"/>
      <c r="H11" s="4"/>
    </row>
    <row r="12" spans="1:26" ht="14.25" customHeight="1">
      <c r="A12" s="4"/>
      <c r="B12" s="4"/>
      <c r="C12" s="4"/>
      <c r="D12" s="4"/>
      <c r="E12" s="4"/>
      <c r="F12" s="4"/>
      <c r="G12" s="4"/>
      <c r="H12" s="4"/>
    </row>
    <row r="13" spans="1:26" ht="14.25" customHeight="1">
      <c r="A13" s="4"/>
      <c r="B13" s="4"/>
      <c r="C13" s="4"/>
      <c r="D13" s="4"/>
      <c r="E13" s="4"/>
      <c r="F13" s="4"/>
      <c r="G13" s="4"/>
      <c r="H13" s="4"/>
    </row>
    <row r="14" spans="1:26" ht="14.25" customHeight="1">
      <c r="A14" s="4"/>
      <c r="B14" s="4"/>
      <c r="C14" s="4"/>
      <c r="D14" s="4"/>
      <c r="E14" s="4"/>
      <c r="F14" s="4"/>
      <c r="G14" s="4"/>
      <c r="H14" s="4"/>
    </row>
    <row r="15" spans="1:26" ht="14.25" customHeight="1">
      <c r="A15" s="4"/>
      <c r="B15" s="4"/>
      <c r="C15" s="4"/>
      <c r="D15" s="4"/>
      <c r="E15" s="4"/>
      <c r="F15" s="4"/>
      <c r="G15" s="4"/>
      <c r="H15" s="4"/>
    </row>
    <row r="16" spans="1:26" ht="14.25" customHeight="1">
      <c r="A16" s="4"/>
      <c r="B16" s="4"/>
      <c r="C16" s="4"/>
      <c r="D16" s="4"/>
      <c r="E16" s="4"/>
      <c r="F16" s="4"/>
      <c r="G16" s="4"/>
      <c r="H16" s="4"/>
    </row>
    <row r="17" spans="1:8" ht="14.25" customHeight="1">
      <c r="A17" s="4"/>
      <c r="B17" s="4"/>
      <c r="C17" s="4"/>
      <c r="D17" s="4"/>
      <c r="E17" s="4"/>
      <c r="F17" s="4"/>
      <c r="G17" s="4"/>
      <c r="H17" s="4"/>
    </row>
    <row r="18" spans="1:8" ht="14.25" customHeight="1">
      <c r="A18" s="4"/>
      <c r="B18" s="4"/>
      <c r="C18" s="4"/>
      <c r="D18" s="4"/>
      <c r="E18" s="4"/>
      <c r="F18" s="4"/>
      <c r="G18" s="4"/>
      <c r="H18" s="4"/>
    </row>
    <row r="19" spans="1:8" ht="14.25" customHeight="1">
      <c r="A19" s="4"/>
      <c r="B19" s="4"/>
      <c r="C19" s="4"/>
      <c r="D19" s="4"/>
      <c r="E19" s="4"/>
      <c r="F19" s="4"/>
      <c r="G19" s="4"/>
      <c r="H19" s="4"/>
    </row>
    <row r="20" spans="1:8" ht="14.25" customHeight="1">
      <c r="A20" s="4"/>
      <c r="B20" s="4"/>
      <c r="C20" s="4"/>
      <c r="D20" s="4"/>
      <c r="E20" s="4"/>
      <c r="F20" s="4"/>
      <c r="G20" s="4"/>
      <c r="H20" s="4"/>
    </row>
    <row r="21" spans="1:8" ht="14.25" customHeight="1">
      <c r="A21" s="4"/>
      <c r="B21" s="4"/>
      <c r="C21" s="4"/>
      <c r="D21" s="4"/>
      <c r="E21" s="4"/>
      <c r="F21" s="4"/>
      <c r="G21" s="4"/>
      <c r="H21" s="4"/>
    </row>
    <row r="22" spans="1:8" ht="14.25" customHeight="1">
      <c r="A22" s="4"/>
      <c r="B22" s="4"/>
      <c r="C22" s="4"/>
      <c r="D22" s="4"/>
      <c r="E22" s="4"/>
      <c r="F22" s="4"/>
      <c r="G22" s="4"/>
      <c r="H22" s="4"/>
    </row>
    <row r="23" spans="1:8" ht="14.25" customHeight="1">
      <c r="A23" s="4"/>
      <c r="B23" s="4"/>
      <c r="C23" s="4"/>
      <c r="D23" s="4"/>
      <c r="E23" s="4"/>
      <c r="F23" s="4"/>
      <c r="G23" s="4"/>
      <c r="H23" s="4"/>
    </row>
    <row r="24" spans="1:8" ht="14.25" customHeight="1">
      <c r="A24" s="4"/>
      <c r="B24" s="4"/>
      <c r="C24" s="4"/>
      <c r="D24" s="4"/>
      <c r="E24" s="4"/>
      <c r="F24" s="4"/>
      <c r="G24" s="4"/>
      <c r="H24" s="4"/>
    </row>
    <row r="25" spans="1:8" ht="14.25" customHeight="1">
      <c r="A25" s="4"/>
      <c r="B25" s="4"/>
      <c r="C25" s="4"/>
      <c r="D25" s="4"/>
      <c r="E25" s="4"/>
      <c r="F25" s="4"/>
      <c r="G25" s="4"/>
      <c r="H25" s="4"/>
    </row>
    <row r="26" spans="1:8" ht="14.25" customHeight="1">
      <c r="A26" s="4"/>
      <c r="B26" s="4"/>
      <c r="C26" s="4"/>
      <c r="D26" s="4"/>
      <c r="E26" s="4"/>
      <c r="F26" s="4"/>
      <c r="G26" s="4"/>
      <c r="H26" s="4"/>
    </row>
    <row r="27" spans="1:8" ht="14.25" customHeight="1">
      <c r="A27" s="4"/>
      <c r="B27" s="4"/>
      <c r="C27" s="4"/>
      <c r="D27" s="4"/>
      <c r="E27" s="4"/>
      <c r="F27" s="4"/>
      <c r="G27" s="4"/>
      <c r="H27" s="4"/>
    </row>
    <row r="28" spans="1:8" ht="14.25" customHeight="1">
      <c r="A28" s="4"/>
      <c r="B28" s="4"/>
      <c r="C28" s="4"/>
      <c r="D28" s="4"/>
      <c r="E28" s="4"/>
      <c r="F28" s="4"/>
      <c r="G28" s="4"/>
      <c r="H28" s="4"/>
    </row>
    <row r="29" spans="1:8" ht="14.25" customHeight="1">
      <c r="A29" s="4"/>
      <c r="B29" s="4"/>
      <c r="C29" s="4"/>
      <c r="D29" s="4"/>
      <c r="E29" s="4"/>
      <c r="F29" s="4"/>
      <c r="G29" s="4"/>
      <c r="H29" s="4"/>
    </row>
    <row r="30" spans="1:8" ht="14.25" customHeight="1">
      <c r="A30" s="4"/>
      <c r="B30" s="4"/>
      <c r="C30" s="4"/>
      <c r="D30" s="4"/>
      <c r="E30" s="4"/>
      <c r="F30" s="4"/>
      <c r="G30" s="4"/>
      <c r="H30" s="4"/>
    </row>
    <row r="31" spans="1:8" ht="14.25" customHeight="1">
      <c r="A31" s="4"/>
      <c r="B31" s="4"/>
      <c r="C31" s="4"/>
      <c r="D31" s="4"/>
      <c r="E31" s="4"/>
      <c r="F31" s="4"/>
      <c r="G31" s="4"/>
      <c r="H31" s="4"/>
    </row>
    <row r="32" spans="1:8" ht="14.25" customHeight="1">
      <c r="A32" s="4"/>
      <c r="B32" s="4"/>
      <c r="C32" s="4"/>
      <c r="D32" s="4"/>
      <c r="E32" s="4"/>
      <c r="F32" s="4"/>
      <c r="G32" s="4"/>
      <c r="H32" s="4"/>
    </row>
    <row r="33" spans="1:8" ht="14.25" customHeight="1">
      <c r="A33" s="4"/>
      <c r="B33" s="4"/>
      <c r="C33" s="4"/>
      <c r="D33" s="4"/>
      <c r="E33" s="4"/>
      <c r="F33" s="4"/>
      <c r="G33" s="4"/>
      <c r="H33" s="4"/>
    </row>
    <row r="34" spans="1:8" ht="14.25" customHeight="1">
      <c r="A34" s="4"/>
      <c r="B34" s="4"/>
      <c r="C34" s="4"/>
      <c r="D34" s="4"/>
      <c r="E34" s="4"/>
      <c r="F34" s="4"/>
      <c r="G34" s="4"/>
      <c r="H34" s="4"/>
    </row>
    <row r="35" spans="1:8" ht="14.25" customHeight="1">
      <c r="A35" s="4"/>
      <c r="B35" s="4"/>
      <c r="C35" s="4"/>
      <c r="D35" s="4"/>
      <c r="E35" s="4"/>
      <c r="F35" s="4"/>
      <c r="G35" s="4"/>
      <c r="H35" s="4"/>
    </row>
    <row r="36" spans="1:8" ht="14.25" customHeight="1">
      <c r="A36" s="4"/>
      <c r="B36" s="4"/>
      <c r="C36" s="4"/>
      <c r="D36" s="4"/>
      <c r="E36" s="4"/>
      <c r="F36" s="4"/>
      <c r="G36" s="4"/>
      <c r="H36" s="4"/>
    </row>
    <row r="37" spans="1:8" ht="14.25" customHeight="1">
      <c r="A37" s="4"/>
      <c r="B37" s="4"/>
      <c r="C37" s="4"/>
      <c r="D37" s="4"/>
      <c r="E37" s="4"/>
      <c r="F37" s="4"/>
      <c r="G37" s="4"/>
      <c r="H37" s="4"/>
    </row>
    <row r="38" spans="1:8" ht="14.25" customHeight="1">
      <c r="A38" s="4"/>
      <c r="B38" s="4"/>
      <c r="C38" s="4"/>
      <c r="D38" s="4"/>
      <c r="E38" s="4"/>
      <c r="F38" s="4"/>
      <c r="G38" s="4"/>
      <c r="H38" s="4"/>
    </row>
    <row r="39" spans="1:8" ht="14.25" customHeight="1">
      <c r="A39" s="4"/>
      <c r="B39" s="4"/>
      <c r="C39" s="4"/>
      <c r="D39" s="4"/>
      <c r="E39" s="4"/>
      <c r="F39" s="4"/>
      <c r="G39" s="4"/>
      <c r="H39" s="4"/>
    </row>
    <row r="40" spans="1:8" ht="14.25" customHeight="1">
      <c r="A40" s="4"/>
      <c r="B40" s="4"/>
      <c r="C40" s="4"/>
      <c r="D40" s="4"/>
      <c r="E40" s="4"/>
      <c r="F40" s="4"/>
      <c r="G40" s="4"/>
      <c r="H40" s="4"/>
    </row>
    <row r="41" spans="1:8" ht="14.25" customHeight="1">
      <c r="A41" s="4"/>
      <c r="B41" s="4"/>
      <c r="C41" s="4"/>
      <c r="D41" s="4"/>
      <c r="E41" s="4"/>
      <c r="F41" s="4"/>
      <c r="G41" s="4"/>
      <c r="H41" s="4"/>
    </row>
    <row r="42" spans="1:8" ht="14.25" customHeight="1">
      <c r="A42" s="4"/>
      <c r="B42" s="4"/>
      <c r="C42" s="4"/>
      <c r="D42" s="4"/>
      <c r="E42" s="4"/>
      <c r="F42" s="4"/>
      <c r="G42" s="4"/>
      <c r="H42" s="4"/>
    </row>
    <row r="43" spans="1:8" ht="14.25" customHeight="1">
      <c r="A43" s="4"/>
      <c r="B43" s="4"/>
      <c r="C43" s="4"/>
      <c r="D43" s="4"/>
      <c r="E43" s="4"/>
      <c r="F43" s="4"/>
      <c r="G43" s="4"/>
      <c r="H43" s="4"/>
    </row>
    <row r="44" spans="1:8" ht="14.25" customHeight="1">
      <c r="A44" s="4"/>
      <c r="B44" s="4"/>
      <c r="C44" s="4"/>
      <c r="D44" s="4"/>
      <c r="E44" s="4"/>
      <c r="F44" s="4"/>
      <c r="G44" s="4"/>
      <c r="H44" s="4"/>
    </row>
    <row r="45" spans="1:8" ht="14.25" customHeight="1">
      <c r="A45" s="4"/>
      <c r="B45" s="4"/>
      <c r="C45" s="4"/>
      <c r="D45" s="4"/>
      <c r="E45" s="4"/>
      <c r="F45" s="4"/>
      <c r="G45" s="4"/>
      <c r="H45" s="4"/>
    </row>
    <row r="46" spans="1:8" ht="14.25" customHeight="1">
      <c r="A46" s="4"/>
      <c r="B46" s="4"/>
      <c r="C46" s="4"/>
      <c r="D46" s="4"/>
      <c r="E46" s="4"/>
      <c r="F46" s="4"/>
      <c r="G46" s="4"/>
      <c r="H46" s="4"/>
    </row>
    <row r="47" spans="1:8" ht="14.25" customHeight="1">
      <c r="A47" s="4"/>
      <c r="B47" s="4"/>
      <c r="C47" s="4"/>
      <c r="D47" s="4"/>
      <c r="E47" s="4"/>
      <c r="F47" s="4"/>
      <c r="G47" s="4"/>
      <c r="H47" s="4"/>
    </row>
    <row r="48" spans="1:8" ht="14.25" customHeight="1">
      <c r="A48" s="4"/>
      <c r="B48" s="4"/>
      <c r="C48" s="4"/>
      <c r="D48" s="4"/>
      <c r="E48" s="4"/>
      <c r="F48" s="4"/>
      <c r="G48" s="4"/>
      <c r="H48" s="4"/>
    </row>
    <row r="49" spans="1:8" ht="14.25" customHeight="1">
      <c r="A49" s="4"/>
      <c r="B49" s="4"/>
      <c r="C49" s="4"/>
      <c r="D49" s="4"/>
      <c r="E49" s="4"/>
      <c r="F49" s="4"/>
      <c r="G49" s="4"/>
      <c r="H49" s="4"/>
    </row>
    <row r="50" spans="1:8" ht="14.25" customHeight="1">
      <c r="A50" s="4"/>
      <c r="B50" s="4"/>
      <c r="C50" s="4"/>
      <c r="D50" s="4"/>
      <c r="E50" s="4"/>
      <c r="F50" s="4"/>
      <c r="G50" s="4"/>
      <c r="H50" s="4"/>
    </row>
    <row r="51" spans="1:8" ht="14.25" customHeight="1">
      <c r="A51" s="4"/>
      <c r="B51" s="4"/>
      <c r="C51" s="4"/>
      <c r="D51" s="4"/>
      <c r="E51" s="4"/>
      <c r="F51" s="4"/>
      <c r="G51" s="4"/>
      <c r="H51" s="4"/>
    </row>
    <row r="52" spans="1:8" ht="14.25" customHeight="1">
      <c r="A52" s="4"/>
      <c r="B52" s="4"/>
      <c r="C52" s="4"/>
      <c r="D52" s="4"/>
      <c r="E52" s="4"/>
      <c r="F52" s="4"/>
      <c r="G52" s="4"/>
      <c r="H52" s="4"/>
    </row>
    <row r="53" spans="1:8" ht="14.25" customHeight="1">
      <c r="A53" s="4"/>
      <c r="B53" s="4"/>
      <c r="C53" s="4"/>
      <c r="D53" s="4"/>
      <c r="E53" s="4"/>
      <c r="F53" s="4"/>
      <c r="G53" s="4"/>
      <c r="H53" s="4"/>
    </row>
    <row r="54" spans="1:8" ht="14.25" customHeight="1">
      <c r="A54" s="4"/>
      <c r="B54" s="4"/>
      <c r="C54" s="4"/>
      <c r="D54" s="4"/>
      <c r="E54" s="4"/>
      <c r="F54" s="4"/>
      <c r="G54" s="4"/>
      <c r="H54" s="4"/>
    </row>
    <row r="55" spans="1:8" ht="14.25" customHeight="1">
      <c r="A55" s="4"/>
      <c r="B55" s="4"/>
      <c r="C55" s="4"/>
      <c r="D55" s="4"/>
      <c r="E55" s="4"/>
      <c r="F55" s="4"/>
      <c r="G55" s="4"/>
      <c r="H55" s="4"/>
    </row>
    <row r="56" spans="1:8" ht="14.25" customHeight="1">
      <c r="A56" s="4"/>
      <c r="B56" s="4"/>
      <c r="C56" s="4"/>
      <c r="D56" s="4"/>
      <c r="E56" s="4"/>
      <c r="F56" s="4"/>
      <c r="G56" s="4"/>
      <c r="H56" s="4"/>
    </row>
    <row r="57" spans="1:8" ht="14.25" customHeight="1">
      <c r="A57" s="4"/>
      <c r="B57" s="4"/>
      <c r="C57" s="4"/>
      <c r="D57" s="4"/>
      <c r="E57" s="4"/>
      <c r="F57" s="4"/>
      <c r="G57" s="4"/>
      <c r="H57" s="4"/>
    </row>
    <row r="58" spans="1:8" ht="14.25" customHeight="1">
      <c r="A58" s="4"/>
      <c r="B58" s="4"/>
      <c r="C58" s="4"/>
      <c r="D58" s="4"/>
      <c r="E58" s="4"/>
      <c r="F58" s="4"/>
      <c r="G58" s="4"/>
      <c r="H58" s="4"/>
    </row>
    <row r="59" spans="1:8" ht="14.25" customHeight="1">
      <c r="A59" s="4"/>
      <c r="B59" s="4"/>
      <c r="C59" s="4"/>
      <c r="D59" s="4"/>
      <c r="E59" s="4"/>
      <c r="F59" s="4"/>
      <c r="G59" s="4"/>
      <c r="H59" s="4"/>
    </row>
    <row r="60" spans="1:8" ht="14.25" customHeight="1">
      <c r="A60" s="4"/>
      <c r="B60" s="4"/>
      <c r="C60" s="4"/>
      <c r="D60" s="4"/>
      <c r="E60" s="4"/>
      <c r="F60" s="4"/>
      <c r="G60" s="4"/>
      <c r="H60" s="4"/>
    </row>
  </sheetData>
  <mergeCells count="2">
    <mergeCell ref="D3:F3"/>
    <mergeCell ref="A1:F1"/>
  </mergeCells>
  <conditionalFormatting sqref="E5:E9">
    <cfRule type="expression" dxfId="1" priority="1">
      <formula>E5="Yes"</formula>
    </cfRule>
  </conditionalFormatting>
  <dataValidations count="1">
    <dataValidation type="list" sqref="E5:E9" xr:uid="{00000000-0002-0000-0400-000000000000}">
      <formula1>"Yes,No"</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0"/>
  <sheetViews>
    <sheetView workbookViewId="0">
      <selection activeCell="K7" sqref="K7"/>
    </sheetView>
  </sheetViews>
  <sheetFormatPr defaultRowHeight="14.25"/>
  <cols>
    <col min="1" max="1" width="14" customWidth="1"/>
    <col min="2" max="5" width="18" customWidth="1"/>
    <col min="6" max="6" width="20" customWidth="1"/>
    <col min="7" max="7" width="32" customWidth="1"/>
  </cols>
  <sheetData>
    <row r="1" spans="1:26" ht="20.25">
      <c r="A1" s="56" t="s">
        <v>102</v>
      </c>
      <c r="B1" s="57"/>
      <c r="C1" s="57"/>
      <c r="D1" s="57"/>
      <c r="E1" s="57"/>
      <c r="F1" s="57"/>
      <c r="G1" s="57"/>
      <c r="H1" s="16"/>
      <c r="I1" s="1"/>
      <c r="J1" s="1"/>
      <c r="K1" s="1"/>
      <c r="L1" s="1"/>
      <c r="M1" s="1"/>
      <c r="N1" s="1"/>
      <c r="O1" s="1"/>
      <c r="P1" s="1"/>
      <c r="Q1" s="1"/>
      <c r="R1" s="1"/>
      <c r="S1" s="1"/>
      <c r="T1" s="1"/>
      <c r="U1" s="1"/>
      <c r="V1" s="1"/>
      <c r="W1" s="1"/>
      <c r="X1" s="1"/>
      <c r="Y1" s="1"/>
      <c r="Z1" s="1"/>
    </row>
    <row r="2" spans="1:26" ht="14.25" customHeight="1">
      <c r="A2" s="4" t="s">
        <v>103</v>
      </c>
      <c r="B2" s="30">
        <f>'Start Here'!$B$47</f>
        <v>46143</v>
      </c>
      <c r="C2" s="4"/>
      <c r="D2" s="4"/>
      <c r="E2" s="4"/>
      <c r="F2" s="4"/>
      <c r="G2" s="4"/>
      <c r="H2" s="4"/>
    </row>
    <row r="3" spans="1:26" ht="32.1" customHeight="1">
      <c r="A3" s="42" t="s">
        <v>104</v>
      </c>
      <c r="B3" s="42" t="s">
        <v>105</v>
      </c>
      <c r="C3" s="42" t="s">
        <v>106</v>
      </c>
      <c r="D3" s="42" t="s">
        <v>107</v>
      </c>
      <c r="E3" s="42" t="s">
        <v>50</v>
      </c>
      <c r="F3" s="42" t="s">
        <v>108</v>
      </c>
      <c r="G3" s="42" t="s">
        <v>25</v>
      </c>
      <c r="H3" s="4"/>
    </row>
    <row r="4" spans="1:26" ht="39.950000000000003" customHeight="1">
      <c r="A4" s="2" t="str">
        <f>TEXT(EDATE('Start Here'!$B$47,0),"mmmm")&amp;CHAR(10)&amp;TEXT(EDATE('Start Here'!$B$47,0),"yyyy")</f>
        <v>May
2026</v>
      </c>
      <c r="B4" s="17">
        <f>'Start Here'!$B$42</f>
        <v>750</v>
      </c>
      <c r="C4" s="17">
        <f>'Start Here'!$B$43</f>
        <v>100</v>
      </c>
      <c r="D4" s="12">
        <v>0</v>
      </c>
      <c r="E4" s="17">
        <f t="shared" ref="E4:E15" si="0">B4+C4-D4</f>
        <v>850</v>
      </c>
      <c r="F4" s="13" t="s">
        <v>126</v>
      </c>
      <c r="G4" s="13"/>
      <c r="H4" s="4"/>
    </row>
    <row r="5" spans="1:26" ht="39.950000000000003" customHeight="1">
      <c r="A5" s="2" t="str">
        <f>TEXT(EDATE('Start Here'!$B$47,1),"mmmm")&amp;CHAR(10)&amp;TEXT(EDATE('Start Here'!$B$47,1),"yyyy")</f>
        <v>June
2026</v>
      </c>
      <c r="B5" s="17">
        <f t="shared" ref="B5:B15" si="1">E4</f>
        <v>850</v>
      </c>
      <c r="C5" s="17">
        <f>'Start Here'!$B$43</f>
        <v>100</v>
      </c>
      <c r="D5" s="12">
        <v>0</v>
      </c>
      <c r="E5" s="17">
        <f t="shared" si="0"/>
        <v>950</v>
      </c>
      <c r="F5" s="13" t="s">
        <v>126</v>
      </c>
      <c r="G5" s="13"/>
      <c r="H5" s="4"/>
    </row>
    <row r="6" spans="1:26" ht="39.950000000000003" customHeight="1">
      <c r="A6" s="2" t="str">
        <f>TEXT(EDATE('Start Here'!$B$47,2),"mmmm")&amp;CHAR(10)&amp;TEXT(EDATE('Start Here'!$B$47,2),"yyyy")</f>
        <v>July
2026</v>
      </c>
      <c r="B6" s="17">
        <f t="shared" si="1"/>
        <v>950</v>
      </c>
      <c r="C6" s="17">
        <f>'Start Here'!$B$43</f>
        <v>100</v>
      </c>
      <c r="D6" s="12">
        <v>0</v>
      </c>
      <c r="E6" s="17">
        <f t="shared" si="0"/>
        <v>1050</v>
      </c>
      <c r="F6" s="13" t="s">
        <v>126</v>
      </c>
      <c r="G6" s="13"/>
      <c r="H6" s="4"/>
    </row>
    <row r="7" spans="1:26" ht="39.950000000000003" customHeight="1">
      <c r="A7" s="2" t="str">
        <f>TEXT(EDATE('Start Here'!$B$47,3),"mmmm")&amp;CHAR(10)&amp;TEXT(EDATE('Start Here'!$B$47,3),"yyyy")</f>
        <v>August
2026</v>
      </c>
      <c r="B7" s="17">
        <f t="shared" si="1"/>
        <v>1050</v>
      </c>
      <c r="C7" s="17">
        <f>'Start Here'!$B$43</f>
        <v>100</v>
      </c>
      <c r="D7" s="12">
        <v>0</v>
      </c>
      <c r="E7" s="17">
        <f t="shared" si="0"/>
        <v>1150</v>
      </c>
      <c r="F7" s="13" t="s">
        <v>126</v>
      </c>
      <c r="G7" s="13"/>
      <c r="H7" s="4"/>
    </row>
    <row r="8" spans="1:26" ht="39.950000000000003" customHeight="1">
      <c r="A8" s="2" t="str">
        <f>TEXT(EDATE('Start Here'!$B$47,4),"mmmm")&amp;CHAR(10)&amp;TEXT(EDATE('Start Here'!$B$47,4),"yyyy")</f>
        <v>September
2026</v>
      </c>
      <c r="B8" s="17">
        <f t="shared" si="1"/>
        <v>1150</v>
      </c>
      <c r="C8" s="17">
        <f>'Start Here'!$B$43</f>
        <v>100</v>
      </c>
      <c r="D8" s="12">
        <v>0</v>
      </c>
      <c r="E8" s="17">
        <f t="shared" si="0"/>
        <v>1250</v>
      </c>
      <c r="F8" s="13" t="s">
        <v>126</v>
      </c>
      <c r="G8" s="13"/>
      <c r="H8" s="4"/>
    </row>
    <row r="9" spans="1:26" ht="39.950000000000003" customHeight="1">
      <c r="A9" s="2" t="str">
        <f>TEXT(EDATE('Start Here'!$B$47,5),"mmmm")&amp;CHAR(10)&amp;TEXT(EDATE('Start Here'!$B$47,5),"yyyy")</f>
        <v>October
2026</v>
      </c>
      <c r="B9" s="17">
        <f t="shared" si="1"/>
        <v>1250</v>
      </c>
      <c r="C9" s="17">
        <f>'Start Here'!$B$43</f>
        <v>100</v>
      </c>
      <c r="D9" s="12">
        <v>0</v>
      </c>
      <c r="E9" s="17">
        <f t="shared" si="0"/>
        <v>1350</v>
      </c>
      <c r="F9" s="13" t="s">
        <v>126</v>
      </c>
      <c r="G9" s="13"/>
      <c r="H9" s="4"/>
    </row>
    <row r="10" spans="1:26" ht="39.950000000000003" customHeight="1">
      <c r="A10" s="2" t="str">
        <f>TEXT(EDATE('Start Here'!$B$47,6),"mmmm")&amp;CHAR(10)&amp;TEXT(EDATE('Start Here'!$B$47,6),"yyyy")</f>
        <v>November
2026</v>
      </c>
      <c r="B10" s="17">
        <f t="shared" si="1"/>
        <v>1350</v>
      </c>
      <c r="C10" s="17">
        <f>'Start Here'!$B$43</f>
        <v>100</v>
      </c>
      <c r="D10" s="12">
        <v>0</v>
      </c>
      <c r="E10" s="17">
        <f t="shared" si="0"/>
        <v>1450</v>
      </c>
      <c r="F10" s="13" t="s">
        <v>126</v>
      </c>
      <c r="G10" s="13"/>
      <c r="H10" s="4"/>
    </row>
    <row r="11" spans="1:26" ht="39.950000000000003" customHeight="1">
      <c r="A11" s="2" t="str">
        <f>TEXT(EDATE('Start Here'!$B$47,7),"mmmm")&amp;CHAR(10)&amp;TEXT(EDATE('Start Here'!$B$47,7),"yyyy")</f>
        <v>December
2026</v>
      </c>
      <c r="B11" s="17">
        <f t="shared" si="1"/>
        <v>1450</v>
      </c>
      <c r="C11" s="17">
        <f>'Start Here'!$B$43</f>
        <v>100</v>
      </c>
      <c r="D11" s="12">
        <v>0</v>
      </c>
      <c r="E11" s="17">
        <f t="shared" si="0"/>
        <v>1550</v>
      </c>
      <c r="F11" s="13" t="s">
        <v>126</v>
      </c>
      <c r="G11" s="13"/>
      <c r="H11" s="4"/>
    </row>
    <row r="12" spans="1:26" ht="39.950000000000003" customHeight="1">
      <c r="A12" s="2" t="str">
        <f>TEXT(EDATE('Start Here'!$B$47,8),"mmmm")&amp;CHAR(10)&amp;TEXT(EDATE('Start Here'!$B$47,8),"yyyy")</f>
        <v>January
2027</v>
      </c>
      <c r="B12" s="17">
        <f t="shared" si="1"/>
        <v>1550</v>
      </c>
      <c r="C12" s="17">
        <f>'Start Here'!$B$43</f>
        <v>100</v>
      </c>
      <c r="D12" s="12">
        <v>0</v>
      </c>
      <c r="E12" s="17">
        <f t="shared" si="0"/>
        <v>1650</v>
      </c>
      <c r="F12" s="13" t="s">
        <v>126</v>
      </c>
      <c r="G12" s="13"/>
      <c r="H12" s="4"/>
    </row>
    <row r="13" spans="1:26" ht="39.950000000000003" customHeight="1">
      <c r="A13" s="2" t="str">
        <f>TEXT(EDATE('Start Here'!$B$47,9),"mmmm")&amp;CHAR(10)&amp;TEXT(EDATE('Start Here'!$B$47,9),"yyyy")</f>
        <v>February
2027</v>
      </c>
      <c r="B13" s="17">
        <f t="shared" si="1"/>
        <v>1650</v>
      </c>
      <c r="C13" s="17">
        <f>'Start Here'!$B$43</f>
        <v>100</v>
      </c>
      <c r="D13" s="12">
        <v>0</v>
      </c>
      <c r="E13" s="17">
        <f t="shared" si="0"/>
        <v>1750</v>
      </c>
      <c r="F13" s="13" t="s">
        <v>126</v>
      </c>
      <c r="G13" s="13"/>
      <c r="H13" s="4"/>
    </row>
    <row r="14" spans="1:26" ht="39.950000000000003" customHeight="1">
      <c r="A14" s="2" t="str">
        <f>TEXT(EDATE('Start Here'!$B$47,10),"mmmm")&amp;CHAR(10)&amp;TEXT(EDATE('Start Here'!$B$47,10),"yyyy")</f>
        <v>March
2027</v>
      </c>
      <c r="B14" s="17">
        <f t="shared" si="1"/>
        <v>1750</v>
      </c>
      <c r="C14" s="17">
        <f>'Start Here'!$B$43</f>
        <v>100</v>
      </c>
      <c r="D14" s="12">
        <v>0</v>
      </c>
      <c r="E14" s="17">
        <f t="shared" si="0"/>
        <v>1850</v>
      </c>
      <c r="F14" s="13" t="s">
        <v>126</v>
      </c>
      <c r="G14" s="13"/>
      <c r="H14" s="4"/>
    </row>
    <row r="15" spans="1:26" ht="39.950000000000003" customHeight="1">
      <c r="A15" s="2" t="str">
        <f>TEXT(EDATE('Start Here'!$B$47,11),"mmmm")&amp;CHAR(10)&amp;TEXT(EDATE('Start Here'!$B$47,11),"yyyy")</f>
        <v>April
2027</v>
      </c>
      <c r="B15" s="17">
        <f t="shared" si="1"/>
        <v>1850</v>
      </c>
      <c r="C15" s="17">
        <f>'Start Here'!$B$43</f>
        <v>100</v>
      </c>
      <c r="D15" s="12">
        <v>0</v>
      </c>
      <c r="E15" s="17">
        <f t="shared" si="0"/>
        <v>1950</v>
      </c>
      <c r="F15" s="13" t="s">
        <v>126</v>
      </c>
      <c r="G15" s="13"/>
      <c r="H15" s="4"/>
    </row>
    <row r="16" spans="1:26" ht="14.25" customHeight="1">
      <c r="A16" s="4"/>
      <c r="B16" s="4"/>
      <c r="C16" s="4"/>
      <c r="D16" s="4"/>
      <c r="E16" s="4"/>
      <c r="F16" s="4"/>
      <c r="G16" s="4"/>
      <c r="H16" s="4"/>
    </row>
    <row r="17" spans="1:8" ht="14.25" customHeight="1">
      <c r="A17" s="4"/>
      <c r="B17" s="4"/>
      <c r="C17" s="4"/>
      <c r="D17" s="4"/>
      <c r="E17" s="4"/>
      <c r="F17" s="4"/>
      <c r="G17" s="4"/>
      <c r="H17" s="4"/>
    </row>
    <row r="18" spans="1:8" ht="14.25" customHeight="1">
      <c r="A18" s="4"/>
      <c r="B18" s="4"/>
      <c r="C18" s="4"/>
      <c r="D18" s="4"/>
      <c r="E18" s="4"/>
      <c r="F18" s="4"/>
      <c r="G18" s="4"/>
      <c r="H18" s="4"/>
    </row>
    <row r="19" spans="1:8" ht="14.25" customHeight="1">
      <c r="A19" s="4"/>
      <c r="B19" s="4"/>
      <c r="C19" s="4"/>
      <c r="D19" s="4"/>
      <c r="E19" s="4"/>
      <c r="F19" s="4"/>
      <c r="G19" s="4"/>
      <c r="H19" s="4"/>
    </row>
    <row r="20" spans="1:8" ht="14.25" customHeight="1">
      <c r="A20" s="4"/>
      <c r="B20" s="4"/>
      <c r="C20" s="4"/>
      <c r="D20" s="4"/>
      <c r="E20" s="4"/>
      <c r="F20" s="4"/>
      <c r="G20" s="4"/>
      <c r="H20" s="4"/>
    </row>
    <row r="21" spans="1:8" ht="14.25" customHeight="1">
      <c r="A21" s="4"/>
      <c r="B21" s="4"/>
      <c r="C21" s="4"/>
      <c r="D21" s="4"/>
      <c r="E21" s="4"/>
      <c r="F21" s="4"/>
      <c r="G21" s="4"/>
      <c r="H21" s="4"/>
    </row>
    <row r="22" spans="1:8" ht="14.25" customHeight="1">
      <c r="A22" s="4"/>
      <c r="B22" s="4"/>
      <c r="C22" s="4"/>
      <c r="D22" s="4"/>
      <c r="E22" s="4"/>
      <c r="F22" s="4"/>
      <c r="G22" s="4"/>
      <c r="H22" s="4"/>
    </row>
    <row r="23" spans="1:8" ht="14.25" customHeight="1">
      <c r="A23" s="4"/>
      <c r="B23" s="4"/>
      <c r="C23" s="4"/>
      <c r="D23" s="4"/>
      <c r="E23" s="4"/>
      <c r="F23" s="4"/>
      <c r="G23" s="4"/>
      <c r="H23" s="4"/>
    </row>
    <row r="24" spans="1:8" ht="14.25" customHeight="1">
      <c r="A24" s="4"/>
      <c r="B24" s="4"/>
      <c r="C24" s="4"/>
      <c r="D24" s="4"/>
      <c r="E24" s="4"/>
      <c r="F24" s="4"/>
      <c r="G24" s="4"/>
      <c r="H24" s="4"/>
    </row>
    <row r="25" spans="1:8" ht="14.25" customHeight="1">
      <c r="A25" s="4"/>
      <c r="B25" s="4"/>
      <c r="C25" s="4"/>
      <c r="D25" s="4"/>
      <c r="E25" s="4"/>
      <c r="F25" s="4"/>
      <c r="G25" s="4"/>
      <c r="H25" s="4"/>
    </row>
    <row r="26" spans="1:8" ht="14.25" customHeight="1">
      <c r="A26" s="4"/>
      <c r="B26" s="4"/>
      <c r="C26" s="4"/>
      <c r="D26" s="4"/>
      <c r="E26" s="4"/>
      <c r="F26" s="4"/>
      <c r="G26" s="4"/>
      <c r="H26" s="4"/>
    </row>
    <row r="27" spans="1:8" ht="14.25" customHeight="1">
      <c r="A27" s="4"/>
      <c r="B27" s="4"/>
      <c r="C27" s="4"/>
      <c r="D27" s="4"/>
      <c r="E27" s="4"/>
      <c r="F27" s="4"/>
      <c r="G27" s="4"/>
      <c r="H27" s="4"/>
    </row>
    <row r="28" spans="1:8" ht="14.25" customHeight="1">
      <c r="A28" s="4"/>
      <c r="B28" s="4"/>
      <c r="C28" s="4"/>
      <c r="D28" s="4"/>
      <c r="E28" s="4"/>
      <c r="F28" s="4"/>
      <c r="G28" s="4"/>
      <c r="H28" s="4"/>
    </row>
    <row r="29" spans="1:8" ht="14.25" customHeight="1">
      <c r="A29" s="4"/>
      <c r="B29" s="4"/>
      <c r="C29" s="4"/>
      <c r="D29" s="4"/>
      <c r="E29" s="4"/>
      <c r="F29" s="4"/>
      <c r="G29" s="4"/>
      <c r="H29" s="4"/>
    </row>
    <row r="30" spans="1:8" ht="14.25" customHeight="1">
      <c r="A30" s="4"/>
      <c r="B30" s="4"/>
      <c r="C30" s="4"/>
      <c r="D30" s="4"/>
      <c r="E30" s="4"/>
      <c r="F30" s="4"/>
      <c r="G30" s="4"/>
      <c r="H30" s="4"/>
    </row>
    <row r="31" spans="1:8" ht="14.25" customHeight="1">
      <c r="A31" s="4"/>
      <c r="B31" s="4"/>
      <c r="C31" s="4"/>
      <c r="D31" s="4"/>
      <c r="E31" s="4"/>
      <c r="F31" s="4"/>
      <c r="G31" s="4"/>
      <c r="H31" s="4"/>
    </row>
    <row r="32" spans="1:8" ht="14.25" customHeight="1">
      <c r="A32" s="4"/>
      <c r="B32" s="4"/>
      <c r="C32" s="4"/>
      <c r="D32" s="4"/>
      <c r="E32" s="4"/>
      <c r="F32" s="4"/>
      <c r="G32" s="4"/>
      <c r="H32" s="4"/>
    </row>
    <row r="33" spans="1:8" ht="14.25" customHeight="1">
      <c r="A33" s="4"/>
      <c r="B33" s="4"/>
      <c r="C33" s="4"/>
      <c r="D33" s="4"/>
      <c r="E33" s="4"/>
      <c r="F33" s="4"/>
      <c r="G33" s="4"/>
      <c r="H33" s="4"/>
    </row>
    <row r="34" spans="1:8" ht="14.25" customHeight="1">
      <c r="A34" s="4"/>
      <c r="B34" s="4"/>
      <c r="C34" s="4"/>
      <c r="D34" s="4"/>
      <c r="E34" s="4"/>
      <c r="F34" s="4"/>
      <c r="G34" s="4"/>
      <c r="H34" s="4"/>
    </row>
    <row r="35" spans="1:8" ht="14.25" customHeight="1">
      <c r="A35" s="4"/>
      <c r="B35" s="4"/>
      <c r="C35" s="4"/>
      <c r="D35" s="4"/>
      <c r="E35" s="4"/>
      <c r="F35" s="4"/>
      <c r="G35" s="4"/>
      <c r="H35" s="4"/>
    </row>
    <row r="36" spans="1:8" ht="14.25" customHeight="1">
      <c r="A36" s="4"/>
      <c r="B36" s="4"/>
      <c r="C36" s="4"/>
      <c r="D36" s="4"/>
      <c r="E36" s="4"/>
      <c r="F36" s="4"/>
      <c r="G36" s="4"/>
      <c r="H36" s="4"/>
    </row>
    <row r="37" spans="1:8" ht="14.25" customHeight="1">
      <c r="A37" s="4"/>
      <c r="B37" s="4"/>
      <c r="C37" s="4"/>
      <c r="D37" s="4"/>
      <c r="E37" s="4"/>
      <c r="F37" s="4"/>
      <c r="G37" s="4"/>
      <c r="H37" s="4"/>
    </row>
    <row r="38" spans="1:8" ht="14.25" customHeight="1">
      <c r="A38" s="4"/>
      <c r="B38" s="4"/>
      <c r="C38" s="4"/>
      <c r="D38" s="4"/>
      <c r="E38" s="4"/>
      <c r="F38" s="4"/>
      <c r="G38" s="4"/>
      <c r="H38" s="4"/>
    </row>
    <row r="39" spans="1:8" ht="14.25" customHeight="1">
      <c r="A39" s="4"/>
      <c r="B39" s="4"/>
      <c r="C39" s="4"/>
      <c r="D39" s="4"/>
      <c r="E39" s="4"/>
      <c r="F39" s="4"/>
      <c r="G39" s="4"/>
      <c r="H39" s="4"/>
    </row>
    <row r="40" spans="1:8" ht="14.25" customHeight="1">
      <c r="A40" s="4"/>
      <c r="B40" s="4"/>
      <c r="C40" s="4"/>
      <c r="D40" s="4"/>
      <c r="E40" s="4"/>
      <c r="F40" s="4"/>
      <c r="G40" s="4"/>
      <c r="H40" s="4"/>
    </row>
    <row r="41" spans="1:8" ht="14.25" customHeight="1">
      <c r="A41" s="4"/>
      <c r="B41" s="4"/>
      <c r="C41" s="4"/>
      <c r="D41" s="4"/>
      <c r="E41" s="4"/>
      <c r="F41" s="4"/>
      <c r="G41" s="4"/>
      <c r="H41" s="4"/>
    </row>
    <row r="42" spans="1:8" ht="14.25" customHeight="1">
      <c r="A42" s="4"/>
      <c r="B42" s="4"/>
      <c r="C42" s="4"/>
      <c r="D42" s="4"/>
      <c r="E42" s="4"/>
      <c r="F42" s="4"/>
      <c r="G42" s="4"/>
      <c r="H42" s="4"/>
    </row>
    <row r="43" spans="1:8" ht="14.25" customHeight="1">
      <c r="A43" s="4"/>
      <c r="B43" s="4"/>
      <c r="C43" s="4"/>
      <c r="D43" s="4"/>
      <c r="E43" s="4"/>
      <c r="F43" s="4"/>
      <c r="G43" s="4"/>
      <c r="H43" s="4"/>
    </row>
    <row r="44" spans="1:8" ht="14.25" customHeight="1">
      <c r="A44" s="4"/>
      <c r="B44" s="4"/>
      <c r="C44" s="4"/>
      <c r="D44" s="4"/>
      <c r="E44" s="4"/>
      <c r="F44" s="4"/>
      <c r="G44" s="4"/>
      <c r="H44" s="4"/>
    </row>
    <row r="45" spans="1:8" ht="14.25" customHeight="1">
      <c r="A45" s="4"/>
      <c r="B45" s="4"/>
      <c r="C45" s="4"/>
      <c r="D45" s="4"/>
      <c r="E45" s="4"/>
      <c r="F45" s="4"/>
      <c r="G45" s="4"/>
      <c r="H45" s="4"/>
    </row>
    <row r="46" spans="1:8" ht="14.25" customHeight="1">
      <c r="A46" s="4"/>
      <c r="B46" s="4"/>
      <c r="C46" s="4"/>
      <c r="D46" s="4"/>
      <c r="E46" s="4"/>
      <c r="F46" s="4"/>
      <c r="G46" s="4"/>
      <c r="H46" s="4"/>
    </row>
    <row r="47" spans="1:8" ht="14.25" customHeight="1">
      <c r="A47" s="4"/>
      <c r="B47" s="4"/>
      <c r="C47" s="4"/>
      <c r="D47" s="4"/>
      <c r="E47" s="4"/>
      <c r="F47" s="4"/>
      <c r="G47" s="4"/>
      <c r="H47" s="4"/>
    </row>
    <row r="48" spans="1:8" ht="14.25" customHeight="1">
      <c r="A48" s="4"/>
      <c r="B48" s="4"/>
      <c r="C48" s="4"/>
      <c r="D48" s="4"/>
      <c r="E48" s="4"/>
      <c r="F48" s="4"/>
      <c r="G48" s="4"/>
      <c r="H48" s="4"/>
    </row>
    <row r="49" spans="1:8" ht="14.25" customHeight="1">
      <c r="A49" s="4"/>
      <c r="B49" s="4"/>
      <c r="C49" s="4"/>
      <c r="D49" s="4"/>
      <c r="E49" s="4"/>
      <c r="F49" s="4"/>
      <c r="G49" s="4"/>
      <c r="H49" s="4"/>
    </row>
    <row r="50" spans="1:8" ht="14.25" customHeight="1">
      <c r="A50" s="4"/>
      <c r="B50" s="4"/>
      <c r="C50" s="4"/>
      <c r="D50" s="4"/>
      <c r="E50" s="4"/>
      <c r="F50" s="4"/>
      <c r="G50" s="4"/>
      <c r="H50" s="4"/>
    </row>
    <row r="51" spans="1:8" ht="14.25" customHeight="1">
      <c r="A51" s="4"/>
      <c r="B51" s="4"/>
      <c r="C51" s="4"/>
      <c r="D51" s="4"/>
      <c r="E51" s="4"/>
      <c r="F51" s="4"/>
      <c r="G51" s="4"/>
      <c r="H51" s="4"/>
    </row>
    <row r="52" spans="1:8" ht="14.25" customHeight="1">
      <c r="A52" s="4"/>
      <c r="B52" s="4"/>
      <c r="C52" s="4"/>
      <c r="D52" s="4"/>
      <c r="E52" s="4"/>
      <c r="F52" s="4"/>
      <c r="G52" s="4"/>
      <c r="H52" s="4"/>
    </row>
    <row r="53" spans="1:8" ht="14.25" customHeight="1">
      <c r="A53" s="4"/>
      <c r="B53" s="4"/>
      <c r="C53" s="4"/>
      <c r="D53" s="4"/>
      <c r="E53" s="4"/>
      <c r="F53" s="4"/>
      <c r="G53" s="4"/>
      <c r="H53" s="4"/>
    </row>
    <row r="54" spans="1:8" ht="14.25" customHeight="1">
      <c r="A54" s="4"/>
      <c r="B54" s="4"/>
      <c r="C54" s="4"/>
      <c r="D54" s="4"/>
      <c r="E54" s="4"/>
      <c r="F54" s="4"/>
      <c r="G54" s="4"/>
      <c r="H54" s="4"/>
    </row>
    <row r="55" spans="1:8" ht="14.25" customHeight="1">
      <c r="A55" s="4"/>
      <c r="B55" s="4"/>
      <c r="C55" s="4"/>
      <c r="D55" s="4"/>
      <c r="E55" s="4"/>
      <c r="F55" s="4"/>
      <c r="G55" s="4"/>
      <c r="H55" s="4"/>
    </row>
    <row r="56" spans="1:8" ht="14.25" customHeight="1">
      <c r="A56" s="4"/>
      <c r="B56" s="4"/>
      <c r="C56" s="4"/>
      <c r="D56" s="4"/>
      <c r="E56" s="4"/>
      <c r="F56" s="4"/>
      <c r="G56" s="4"/>
      <c r="H56" s="4"/>
    </row>
    <row r="57" spans="1:8" ht="14.25" customHeight="1">
      <c r="A57" s="4"/>
      <c r="B57" s="4"/>
      <c r="C57" s="4"/>
      <c r="D57" s="4"/>
      <c r="E57" s="4"/>
      <c r="F57" s="4"/>
      <c r="G57" s="4"/>
      <c r="H57" s="4"/>
    </row>
    <row r="58" spans="1:8" ht="14.25" customHeight="1">
      <c r="A58" s="4"/>
      <c r="B58" s="4"/>
      <c r="C58" s="4"/>
      <c r="D58" s="4"/>
      <c r="E58" s="4"/>
      <c r="F58" s="4"/>
      <c r="G58" s="4"/>
      <c r="H58" s="4"/>
    </row>
    <row r="59" spans="1:8" ht="14.25" customHeight="1">
      <c r="A59" s="4"/>
      <c r="B59" s="4"/>
      <c r="C59" s="4"/>
      <c r="D59" s="4"/>
      <c r="E59" s="4"/>
      <c r="F59" s="4"/>
      <c r="G59" s="4"/>
      <c r="H59" s="4"/>
    </row>
    <row r="60" spans="1:8" ht="14.25" customHeight="1">
      <c r="A60" s="4"/>
      <c r="B60" s="4"/>
      <c r="C60" s="4"/>
      <c r="D60" s="4"/>
      <c r="E60" s="4"/>
      <c r="F60" s="4"/>
      <c r="G60" s="4"/>
      <c r="H60" s="4"/>
    </row>
  </sheetData>
  <mergeCells count="1">
    <mergeCell ref="A1:G1"/>
  </mergeCells>
  <conditionalFormatting sqref="F4:F15">
    <cfRule type="expression" dxfId="0" priority="1">
      <formula>F4="Yes"</formula>
    </cfRule>
  </conditionalFormatting>
  <dataValidations count="1">
    <dataValidation type="list" sqref="F4:F15" xr:uid="{00000000-0002-0000-0500-000000000000}">
      <formula1>"No,Yes"</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60"/>
  <sheetViews>
    <sheetView workbookViewId="0">
      <selection sqref="A1:F1"/>
    </sheetView>
  </sheetViews>
  <sheetFormatPr defaultRowHeight="14.25"/>
  <cols>
    <col min="1" max="4" width="28" customWidth="1"/>
    <col min="5" max="5" width="18" customWidth="1"/>
    <col min="6" max="6" width="25" customWidth="1"/>
    <col min="7" max="7" width="36" customWidth="1"/>
  </cols>
  <sheetData>
    <row r="1" spans="1:26" ht="38.450000000000003" customHeight="1">
      <c r="A1" s="56" t="s">
        <v>109</v>
      </c>
      <c r="B1" s="57"/>
      <c r="C1" s="57"/>
      <c r="D1" s="57"/>
      <c r="E1" s="57"/>
      <c r="F1" s="57"/>
      <c r="G1" s="16"/>
      <c r="H1" s="16"/>
      <c r="I1" s="1"/>
      <c r="J1" s="1"/>
      <c r="K1" s="1"/>
      <c r="L1" s="1"/>
      <c r="M1" s="1"/>
      <c r="N1" s="1"/>
      <c r="O1" s="1"/>
      <c r="P1" s="1"/>
      <c r="Q1" s="1"/>
      <c r="R1" s="1"/>
      <c r="S1" s="1"/>
      <c r="T1" s="1"/>
      <c r="U1" s="1"/>
      <c r="V1" s="1"/>
      <c r="W1" s="1"/>
      <c r="X1" s="1"/>
      <c r="Y1" s="1"/>
      <c r="Z1" s="1"/>
    </row>
    <row r="2" spans="1:26" ht="14.25" customHeight="1">
      <c r="A2" s="4"/>
      <c r="B2" s="4"/>
      <c r="C2" s="4"/>
      <c r="D2" s="4"/>
      <c r="E2" s="4"/>
      <c r="F2" s="4"/>
      <c r="G2" s="4"/>
      <c r="H2" s="4"/>
    </row>
    <row r="3" spans="1:26" ht="14.25" customHeight="1">
      <c r="A3" s="60" t="s">
        <v>110</v>
      </c>
      <c r="B3" s="53"/>
      <c r="C3" s="53"/>
      <c r="D3" s="62" t="s">
        <v>111</v>
      </c>
      <c r="E3" s="53"/>
      <c r="F3" s="53"/>
      <c r="G3" s="4"/>
      <c r="H3" s="4"/>
    </row>
    <row r="4" spans="1:26" ht="14.25" customHeight="1">
      <c r="A4" s="4" t="s">
        <v>112</v>
      </c>
      <c r="B4" s="4"/>
      <c r="C4" s="4"/>
      <c r="D4" s="4" t="s">
        <v>113</v>
      </c>
      <c r="E4" s="4"/>
      <c r="F4" s="4"/>
      <c r="G4" s="4"/>
      <c r="H4" s="4"/>
    </row>
    <row r="5" spans="1:26" ht="14.25" customHeight="1">
      <c r="A5" s="4" t="s">
        <v>114</v>
      </c>
      <c r="B5" s="4"/>
      <c r="C5" s="4"/>
      <c r="D5" s="4" t="s">
        <v>115</v>
      </c>
      <c r="E5" s="4"/>
      <c r="F5" s="4"/>
      <c r="G5" s="4"/>
      <c r="H5" s="4"/>
    </row>
    <row r="6" spans="1:26" ht="14.25" customHeight="1">
      <c r="A6" s="4" t="s">
        <v>116</v>
      </c>
      <c r="B6" s="4"/>
      <c r="C6" s="4"/>
      <c r="D6" s="4" t="s">
        <v>117</v>
      </c>
      <c r="E6" s="4"/>
      <c r="F6" s="4"/>
      <c r="G6" s="4"/>
      <c r="H6" s="4"/>
    </row>
    <row r="7" spans="1:26" ht="14.25" customHeight="1">
      <c r="A7" s="4" t="s">
        <v>118</v>
      </c>
      <c r="B7" s="4"/>
      <c r="C7" s="4"/>
      <c r="D7" s="4" t="s">
        <v>119</v>
      </c>
      <c r="E7" s="4"/>
      <c r="F7" s="4"/>
      <c r="G7" s="4"/>
      <c r="H7" s="4"/>
    </row>
    <row r="8" spans="1:26" ht="14.25" customHeight="1">
      <c r="A8" s="4" t="s">
        <v>120</v>
      </c>
      <c r="B8" s="4"/>
      <c r="C8" s="4"/>
      <c r="D8" s="4" t="s">
        <v>121</v>
      </c>
      <c r="E8" s="4"/>
      <c r="F8" s="4"/>
      <c r="G8" s="4"/>
      <c r="H8" s="4"/>
    </row>
    <row r="9" spans="1:26" ht="14.25" customHeight="1">
      <c r="A9" s="4" t="s">
        <v>122</v>
      </c>
      <c r="B9" s="4"/>
      <c r="C9" s="4"/>
      <c r="D9" s="4" t="s">
        <v>123</v>
      </c>
      <c r="E9" s="4"/>
      <c r="F9" s="4"/>
      <c r="G9" s="4"/>
      <c r="H9" s="4"/>
    </row>
    <row r="10" spans="1:26" ht="14.25" customHeight="1">
      <c r="A10" s="4"/>
      <c r="B10" s="4"/>
      <c r="C10" s="4"/>
      <c r="D10" s="4"/>
      <c r="E10" s="4"/>
      <c r="F10" s="4"/>
      <c r="G10" s="4"/>
      <c r="H10" s="4"/>
    </row>
    <row r="11" spans="1:26" ht="79.150000000000006" customHeight="1">
      <c r="A11" s="61" t="s">
        <v>124</v>
      </c>
      <c r="B11" s="53"/>
      <c r="C11" s="53"/>
      <c r="D11" s="53"/>
      <c r="E11" s="53"/>
      <c r="F11" s="53"/>
      <c r="G11" s="4"/>
      <c r="H11" s="4"/>
    </row>
    <row r="12" spans="1:26" ht="14.25" customHeight="1">
      <c r="A12" s="4"/>
      <c r="B12" s="4"/>
      <c r="C12" s="4"/>
      <c r="D12" s="4"/>
      <c r="E12" s="4"/>
      <c r="F12" s="4"/>
      <c r="G12" s="4"/>
      <c r="H12" s="4"/>
    </row>
    <row r="13" spans="1:26" ht="14.25" customHeight="1">
      <c r="A13" s="4"/>
      <c r="B13" s="4"/>
      <c r="C13" s="4"/>
      <c r="D13" s="4"/>
      <c r="E13" s="4"/>
      <c r="F13" s="4"/>
      <c r="G13" s="4"/>
      <c r="H13" s="4"/>
    </row>
    <row r="14" spans="1:26" ht="14.25" customHeight="1">
      <c r="A14" s="4"/>
      <c r="B14" s="4"/>
      <c r="C14" s="4"/>
      <c r="D14" s="4"/>
      <c r="E14" s="4"/>
      <c r="F14" s="4"/>
      <c r="G14" s="4"/>
      <c r="H14" s="4"/>
    </row>
    <row r="15" spans="1:26" ht="14.25" customHeight="1">
      <c r="A15" s="4"/>
      <c r="B15" s="4"/>
      <c r="C15" s="4"/>
      <c r="D15" s="4"/>
      <c r="E15" s="4"/>
      <c r="F15" s="4"/>
      <c r="G15" s="4"/>
      <c r="H15" s="4"/>
    </row>
    <row r="16" spans="1:26" ht="14.25" customHeight="1">
      <c r="A16" s="4"/>
      <c r="B16" s="4"/>
      <c r="C16" s="4"/>
      <c r="D16" s="4"/>
      <c r="E16" s="4"/>
      <c r="F16" s="4"/>
      <c r="G16" s="4"/>
      <c r="H16" s="4"/>
    </row>
    <row r="17" spans="1:8" ht="14.25" customHeight="1">
      <c r="A17" s="4"/>
      <c r="B17" s="4"/>
      <c r="C17" s="4"/>
      <c r="D17" s="4"/>
      <c r="E17" s="4"/>
      <c r="F17" s="4"/>
      <c r="G17" s="4"/>
      <c r="H17" s="4"/>
    </row>
    <row r="18" spans="1:8" ht="14.25" customHeight="1">
      <c r="A18" s="4"/>
      <c r="B18" s="4"/>
      <c r="C18" s="4"/>
      <c r="D18" s="4"/>
      <c r="E18" s="4"/>
      <c r="F18" s="4"/>
      <c r="G18" s="4"/>
      <c r="H18" s="4"/>
    </row>
    <row r="19" spans="1:8" ht="14.25" customHeight="1">
      <c r="A19" s="4"/>
      <c r="B19" s="4"/>
      <c r="C19" s="4"/>
      <c r="D19" s="4"/>
      <c r="E19" s="4"/>
      <c r="F19" s="4"/>
      <c r="G19" s="4"/>
      <c r="H19" s="4"/>
    </row>
    <row r="20" spans="1:8" ht="14.25" customHeight="1">
      <c r="A20" s="4"/>
      <c r="B20" s="4"/>
      <c r="C20" s="4"/>
      <c r="D20" s="4"/>
      <c r="E20" s="4"/>
      <c r="F20" s="4"/>
      <c r="G20" s="4"/>
      <c r="H20" s="4"/>
    </row>
    <row r="21" spans="1:8" ht="14.25" customHeight="1">
      <c r="A21" s="4"/>
      <c r="B21" s="4"/>
      <c r="C21" s="4"/>
      <c r="D21" s="4"/>
      <c r="E21" s="4"/>
      <c r="F21" s="4"/>
      <c r="G21" s="4"/>
      <c r="H21" s="4"/>
    </row>
    <row r="22" spans="1:8" ht="14.25" customHeight="1">
      <c r="A22" s="4"/>
      <c r="B22" s="4"/>
      <c r="C22" s="4"/>
      <c r="D22" s="4"/>
      <c r="E22" s="4"/>
      <c r="F22" s="4"/>
      <c r="G22" s="4"/>
      <c r="H22" s="4"/>
    </row>
    <row r="23" spans="1:8" ht="14.25" customHeight="1">
      <c r="A23" s="4"/>
      <c r="B23" s="4"/>
      <c r="C23" s="4"/>
      <c r="D23" s="4"/>
      <c r="E23" s="4"/>
      <c r="F23" s="4"/>
      <c r="G23" s="4"/>
      <c r="H23" s="4"/>
    </row>
    <row r="24" spans="1:8" ht="14.25" customHeight="1">
      <c r="A24" s="4"/>
      <c r="B24" s="4"/>
      <c r="C24" s="4"/>
      <c r="D24" s="4"/>
      <c r="E24" s="4"/>
      <c r="F24" s="4"/>
      <c r="G24" s="4"/>
      <c r="H24" s="4"/>
    </row>
    <row r="25" spans="1:8" ht="14.25" customHeight="1">
      <c r="A25" s="4"/>
      <c r="B25" s="4"/>
      <c r="C25" s="4"/>
      <c r="D25" s="4"/>
      <c r="E25" s="4"/>
      <c r="F25" s="4"/>
      <c r="G25" s="4"/>
      <c r="H25" s="4"/>
    </row>
    <row r="26" spans="1:8" ht="14.25" customHeight="1">
      <c r="A26" s="4"/>
      <c r="B26" s="4"/>
      <c r="C26" s="4"/>
      <c r="D26" s="4"/>
      <c r="E26" s="4"/>
      <c r="F26" s="4"/>
      <c r="G26" s="4"/>
      <c r="H26" s="4"/>
    </row>
    <row r="27" spans="1:8" ht="14.25" customHeight="1">
      <c r="A27" s="4"/>
      <c r="B27" s="4"/>
      <c r="C27" s="4"/>
      <c r="D27" s="4"/>
      <c r="E27" s="4"/>
      <c r="F27" s="4"/>
      <c r="G27" s="4"/>
      <c r="H27" s="4"/>
    </row>
    <row r="28" spans="1:8" ht="14.25" customHeight="1">
      <c r="A28" s="4"/>
      <c r="B28" s="4"/>
      <c r="C28" s="4"/>
      <c r="D28" s="4"/>
      <c r="E28" s="4"/>
      <c r="F28" s="4"/>
      <c r="G28" s="4"/>
      <c r="H28" s="4"/>
    </row>
    <row r="29" spans="1:8" ht="14.25" customHeight="1">
      <c r="A29" s="4"/>
      <c r="B29" s="4"/>
      <c r="C29" s="4"/>
      <c r="D29" s="4"/>
      <c r="E29" s="4"/>
      <c r="F29" s="4"/>
      <c r="G29" s="4"/>
      <c r="H29" s="4"/>
    </row>
    <row r="30" spans="1:8" ht="14.25" customHeight="1">
      <c r="A30" s="4"/>
      <c r="B30" s="4"/>
      <c r="C30" s="4"/>
      <c r="D30" s="4"/>
      <c r="E30" s="4"/>
      <c r="F30" s="4"/>
      <c r="G30" s="4"/>
      <c r="H30" s="4"/>
    </row>
    <row r="31" spans="1:8" ht="14.25" customHeight="1">
      <c r="A31" s="4"/>
      <c r="B31" s="4"/>
      <c r="C31" s="4"/>
      <c r="D31" s="4"/>
      <c r="E31" s="4"/>
      <c r="F31" s="4"/>
      <c r="G31" s="4"/>
      <c r="H31" s="4"/>
    </row>
    <row r="32" spans="1:8" ht="14.25" customHeight="1">
      <c r="A32" s="4"/>
      <c r="B32" s="4"/>
      <c r="C32" s="4"/>
      <c r="D32" s="4"/>
      <c r="E32" s="4"/>
      <c r="F32" s="4"/>
      <c r="G32" s="4"/>
      <c r="H32" s="4"/>
    </row>
    <row r="33" spans="1:8" ht="14.25" customHeight="1">
      <c r="A33" s="4"/>
      <c r="B33" s="4"/>
      <c r="C33" s="4"/>
      <c r="D33" s="4"/>
      <c r="E33" s="4"/>
      <c r="F33" s="4"/>
      <c r="G33" s="4"/>
      <c r="H33" s="4"/>
    </row>
    <row r="34" spans="1:8" ht="14.25" customHeight="1">
      <c r="A34" s="4"/>
      <c r="B34" s="4"/>
      <c r="C34" s="4"/>
      <c r="D34" s="4"/>
      <c r="E34" s="4"/>
      <c r="F34" s="4"/>
      <c r="G34" s="4"/>
      <c r="H34" s="4"/>
    </row>
    <row r="35" spans="1:8" ht="14.25" customHeight="1">
      <c r="A35" s="4"/>
      <c r="B35" s="4"/>
      <c r="C35" s="4"/>
      <c r="D35" s="4"/>
      <c r="E35" s="4"/>
      <c r="F35" s="4"/>
      <c r="G35" s="4"/>
      <c r="H35" s="4"/>
    </row>
    <row r="36" spans="1:8" ht="14.25" customHeight="1">
      <c r="A36" s="4"/>
      <c r="B36" s="4"/>
      <c r="C36" s="4"/>
      <c r="D36" s="4"/>
      <c r="E36" s="4"/>
      <c r="F36" s="4"/>
      <c r="G36" s="4"/>
      <c r="H36" s="4"/>
    </row>
    <row r="37" spans="1:8" ht="14.25" customHeight="1">
      <c r="A37" s="4"/>
      <c r="B37" s="4"/>
      <c r="C37" s="4"/>
      <c r="D37" s="4"/>
      <c r="E37" s="4"/>
      <c r="F37" s="4"/>
      <c r="G37" s="4"/>
      <c r="H37" s="4"/>
    </row>
    <row r="38" spans="1:8" ht="14.25" customHeight="1">
      <c r="A38" s="4"/>
      <c r="B38" s="4"/>
      <c r="C38" s="4"/>
      <c r="D38" s="4"/>
      <c r="E38" s="4"/>
      <c r="F38" s="4"/>
      <c r="G38" s="4"/>
      <c r="H38" s="4"/>
    </row>
    <row r="39" spans="1:8" ht="14.25" customHeight="1">
      <c r="A39" s="4"/>
      <c r="B39" s="4"/>
      <c r="C39" s="4"/>
      <c r="D39" s="4"/>
      <c r="E39" s="4"/>
      <c r="F39" s="4"/>
      <c r="G39" s="4"/>
      <c r="H39" s="4"/>
    </row>
    <row r="40" spans="1:8" ht="14.25" customHeight="1">
      <c r="A40" s="4"/>
      <c r="B40" s="4"/>
      <c r="C40" s="4"/>
      <c r="D40" s="4"/>
      <c r="E40" s="4"/>
      <c r="F40" s="4"/>
      <c r="G40" s="4"/>
      <c r="H40" s="4"/>
    </row>
    <row r="41" spans="1:8" ht="14.25" customHeight="1">
      <c r="A41" s="4"/>
      <c r="B41" s="4"/>
      <c r="C41" s="4"/>
      <c r="D41" s="4"/>
      <c r="E41" s="4"/>
      <c r="F41" s="4"/>
      <c r="G41" s="4"/>
      <c r="H41" s="4"/>
    </row>
    <row r="42" spans="1:8" ht="14.25" customHeight="1">
      <c r="A42" s="4"/>
      <c r="B42" s="4"/>
      <c r="C42" s="4"/>
      <c r="D42" s="4"/>
      <c r="E42" s="4"/>
      <c r="F42" s="4"/>
      <c r="G42" s="4"/>
      <c r="H42" s="4"/>
    </row>
    <row r="43" spans="1:8" ht="14.25" customHeight="1">
      <c r="A43" s="4"/>
      <c r="B43" s="4"/>
      <c r="C43" s="4"/>
      <c r="D43" s="4"/>
      <c r="E43" s="4"/>
      <c r="F43" s="4"/>
      <c r="G43" s="4"/>
      <c r="H43" s="4"/>
    </row>
    <row r="44" spans="1:8" ht="14.25" customHeight="1">
      <c r="A44" s="4"/>
      <c r="B44" s="4"/>
      <c r="C44" s="4"/>
      <c r="D44" s="4"/>
      <c r="E44" s="4"/>
      <c r="F44" s="4"/>
      <c r="G44" s="4"/>
      <c r="H44" s="4"/>
    </row>
    <row r="45" spans="1:8" ht="14.25" customHeight="1">
      <c r="A45" s="4"/>
      <c r="B45" s="4"/>
      <c r="C45" s="4"/>
      <c r="D45" s="4"/>
      <c r="E45" s="4"/>
      <c r="F45" s="4"/>
      <c r="G45" s="4"/>
      <c r="H45" s="4"/>
    </row>
    <row r="46" spans="1:8" ht="14.25" customHeight="1">
      <c r="A46" s="4"/>
      <c r="B46" s="4"/>
      <c r="C46" s="4"/>
      <c r="D46" s="4"/>
      <c r="E46" s="4"/>
      <c r="F46" s="4"/>
      <c r="G46" s="4"/>
      <c r="H46" s="4"/>
    </row>
    <row r="47" spans="1:8" ht="14.25" customHeight="1">
      <c r="A47" s="4"/>
      <c r="B47" s="4"/>
      <c r="C47" s="4"/>
      <c r="D47" s="4"/>
      <c r="E47" s="4"/>
      <c r="F47" s="4"/>
      <c r="G47" s="4"/>
      <c r="H47" s="4"/>
    </row>
    <row r="48" spans="1:8" ht="14.25" customHeight="1">
      <c r="A48" s="4"/>
      <c r="B48" s="4"/>
      <c r="C48" s="4"/>
      <c r="D48" s="4"/>
      <c r="E48" s="4"/>
      <c r="F48" s="4"/>
      <c r="G48" s="4"/>
      <c r="H48" s="4"/>
    </row>
    <row r="49" spans="1:8" ht="14.25" customHeight="1">
      <c r="A49" s="4"/>
      <c r="B49" s="4"/>
      <c r="C49" s="4"/>
      <c r="D49" s="4"/>
      <c r="E49" s="4"/>
      <c r="F49" s="4"/>
      <c r="G49" s="4"/>
      <c r="H49" s="4"/>
    </row>
    <row r="50" spans="1:8" ht="14.25" customHeight="1">
      <c r="A50" s="4"/>
      <c r="B50" s="4"/>
      <c r="C50" s="4"/>
      <c r="D50" s="4"/>
      <c r="E50" s="4"/>
      <c r="F50" s="4"/>
      <c r="G50" s="4"/>
      <c r="H50" s="4"/>
    </row>
    <row r="51" spans="1:8" ht="14.25" customHeight="1">
      <c r="A51" s="4"/>
      <c r="B51" s="4"/>
      <c r="C51" s="4"/>
      <c r="D51" s="4"/>
      <c r="E51" s="4"/>
      <c r="F51" s="4"/>
      <c r="G51" s="4"/>
      <c r="H51" s="4"/>
    </row>
    <row r="52" spans="1:8" ht="14.25" customHeight="1">
      <c r="A52" s="4"/>
      <c r="B52" s="4"/>
      <c r="C52" s="4"/>
      <c r="D52" s="4"/>
      <c r="E52" s="4"/>
      <c r="F52" s="4"/>
      <c r="G52" s="4"/>
      <c r="H52" s="4"/>
    </row>
    <row r="53" spans="1:8" ht="14.25" customHeight="1">
      <c r="A53" s="4"/>
      <c r="B53" s="4"/>
      <c r="C53" s="4"/>
      <c r="D53" s="4"/>
      <c r="E53" s="4"/>
      <c r="F53" s="4"/>
      <c r="G53" s="4"/>
      <c r="H53" s="4"/>
    </row>
    <row r="54" spans="1:8" ht="14.25" customHeight="1">
      <c r="A54" s="4"/>
      <c r="B54" s="4"/>
      <c r="C54" s="4"/>
      <c r="D54" s="4"/>
      <c r="E54" s="4"/>
      <c r="F54" s="4"/>
      <c r="G54" s="4"/>
      <c r="H54" s="4"/>
    </row>
    <row r="55" spans="1:8" ht="14.25" customHeight="1">
      <c r="A55" s="4"/>
      <c r="B55" s="4"/>
      <c r="C55" s="4"/>
      <c r="D55" s="4"/>
      <c r="E55" s="4"/>
      <c r="F55" s="4"/>
      <c r="G55" s="4"/>
      <c r="H55" s="4"/>
    </row>
    <row r="56" spans="1:8" ht="14.25" customHeight="1">
      <c r="A56" s="4"/>
      <c r="B56" s="4"/>
      <c r="C56" s="4"/>
      <c r="D56" s="4"/>
      <c r="E56" s="4"/>
      <c r="F56" s="4"/>
      <c r="G56" s="4"/>
      <c r="H56" s="4"/>
    </row>
    <row r="57" spans="1:8" ht="14.25" customHeight="1">
      <c r="A57" s="4"/>
      <c r="B57" s="4"/>
      <c r="C57" s="4"/>
      <c r="D57" s="4"/>
      <c r="E57" s="4"/>
      <c r="F57" s="4"/>
      <c r="G57" s="4"/>
      <c r="H57" s="4"/>
    </row>
    <row r="58" spans="1:8" ht="14.25" customHeight="1">
      <c r="A58" s="4"/>
      <c r="B58" s="4"/>
      <c r="C58" s="4"/>
      <c r="D58" s="4"/>
      <c r="E58" s="4"/>
      <c r="F58" s="4"/>
      <c r="G58" s="4"/>
      <c r="H58" s="4"/>
    </row>
    <row r="59" spans="1:8" ht="14.25" customHeight="1">
      <c r="A59" s="4"/>
      <c r="B59" s="4"/>
      <c r="C59" s="4"/>
      <c r="D59" s="4"/>
      <c r="E59" s="4"/>
      <c r="F59" s="4"/>
      <c r="G59" s="4"/>
      <c r="H59" s="4"/>
    </row>
    <row r="60" spans="1:8" ht="14.25" customHeight="1">
      <c r="A60" s="4"/>
      <c r="B60" s="4"/>
      <c r="C60" s="4"/>
      <c r="D60" s="4"/>
      <c r="E60" s="4"/>
      <c r="F60" s="4"/>
      <c r="G60" s="4"/>
      <c r="H60" s="4"/>
    </row>
  </sheetData>
  <mergeCells count="4">
    <mergeCell ref="A1:F1"/>
    <mergeCell ref="A11:F11"/>
    <mergeCell ref="D3:F3"/>
    <mergeCell ref="A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Start Here</vt:lpstr>
      <vt:lpstr>Growth Forecast</vt:lpstr>
      <vt:lpstr>Savings Scenarios</vt:lpstr>
      <vt:lpstr>Milestones</vt:lpstr>
      <vt:lpstr>Automation Plan</vt:lpstr>
      <vt:lpstr>Monthly Tracker</vt:lpstr>
      <vt:lpstr>Emergency Rules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Rooney</dc:creator>
  <cp:lastModifiedBy>Tom Rooney</cp:lastModifiedBy>
  <dcterms:created xsi:type="dcterms:W3CDTF">2026-07-04T12:44:54Z</dcterms:created>
  <dcterms:modified xsi:type="dcterms:W3CDTF">2026-07-07T14:32:27Z</dcterms:modified>
</cp:coreProperties>
</file>